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F:\Indicators\Tree Canopy\"/>
    </mc:Choice>
  </mc:AlternateContent>
  <xr:revisionPtr revIDLastSave="0" documentId="8_{FD703622-B6A2-428D-8308-4ED317D53EEE}" xr6:coauthVersionLast="47" xr6:coauthVersionMax="47" xr10:uidLastSave="{00000000-0000-0000-0000-000000000000}"/>
  <bookViews>
    <workbookView xWindow="-80" yWindow="330" windowWidth="17160" windowHeight="9300" tabRatio="814" xr2:uid="{00000000-000D-0000-FFFF-FFFF00000000}"/>
  </bookViews>
  <sheets>
    <sheet name="Outcome Goal Summary" sheetId="1" r:id="rId1"/>
    <sheet name="Tree Canopy Net Change" sheetId="14" r:id="rId2"/>
    <sheet name="Urban Tree Planting BMPs" sheetId="6" r:id="rId3"/>
    <sheet name="Tree Canopy BMPs-raw data" sheetId="1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B10" i="1"/>
  <c r="N6" i="6"/>
  <c r="N7" i="6"/>
  <c r="N8" i="6"/>
  <c r="N9" i="6"/>
  <c r="N10" i="6"/>
  <c r="N11" i="6"/>
  <c r="N12" i="6"/>
  <c r="N5" i="6"/>
  <c r="L6" i="6"/>
  <c r="L7" i="6"/>
  <c r="L8" i="6"/>
  <c r="L9" i="6"/>
  <c r="L10" i="6"/>
  <c r="L11" i="6"/>
  <c r="L12" i="6"/>
  <c r="L5" i="6"/>
  <c r="J6" i="6"/>
  <c r="J7" i="6"/>
  <c r="J8" i="6"/>
  <c r="J9" i="6"/>
  <c r="J10" i="6"/>
  <c r="J11" i="6"/>
  <c r="J12" i="6"/>
  <c r="J5" i="6"/>
  <c r="H6" i="6"/>
  <c r="H7" i="6"/>
  <c r="H8" i="6"/>
  <c r="H9" i="6"/>
  <c r="H10" i="6"/>
  <c r="H11" i="6"/>
  <c r="H12" i="6"/>
  <c r="H5" i="6"/>
  <c r="F6" i="6"/>
  <c r="F7" i="6"/>
  <c r="F8" i="6"/>
  <c r="F9" i="6"/>
  <c r="F10" i="6"/>
  <c r="F11" i="6"/>
  <c r="F12" i="6"/>
  <c r="F5" i="6"/>
  <c r="F75" i="15" l="1"/>
  <c r="F74" i="15"/>
  <c r="F73" i="15"/>
  <c r="F72" i="15"/>
  <c r="F71" i="15"/>
  <c r="F70" i="15"/>
  <c r="F69" i="15"/>
  <c r="F68" i="15"/>
  <c r="F67" i="15"/>
  <c r="F65" i="15"/>
  <c r="F64" i="15"/>
  <c r="F63" i="15"/>
  <c r="F62" i="15"/>
  <c r="F61" i="15"/>
  <c r="F60" i="15"/>
  <c r="F59" i="15"/>
  <c r="F58" i="15"/>
  <c r="F57" i="15"/>
  <c r="F55" i="15"/>
  <c r="F54" i="15"/>
  <c r="F53" i="15"/>
  <c r="F52" i="15"/>
  <c r="F51" i="15"/>
  <c r="F50" i="15"/>
  <c r="F49" i="15"/>
  <c r="F48" i="15"/>
  <c r="F47" i="15"/>
  <c r="F45" i="15"/>
  <c r="F44" i="15"/>
  <c r="F43" i="15"/>
  <c r="F42" i="15"/>
  <c r="F41" i="15"/>
  <c r="F40" i="15"/>
  <c r="F39" i="15"/>
  <c r="F38" i="15"/>
  <c r="F37" i="15"/>
  <c r="F35" i="15"/>
  <c r="F34" i="15"/>
  <c r="F33" i="15"/>
  <c r="F32" i="15"/>
  <c r="F31" i="15"/>
  <c r="F30" i="15"/>
  <c r="F29" i="15"/>
  <c r="F28" i="15"/>
  <c r="F27" i="15"/>
  <c r="F25" i="15"/>
  <c r="F24" i="15"/>
  <c r="F23" i="15"/>
  <c r="F22" i="15"/>
  <c r="F21" i="15"/>
  <c r="F20" i="15"/>
  <c r="F19" i="15"/>
  <c r="F18" i="15"/>
  <c r="F17" i="15"/>
  <c r="F15" i="15"/>
  <c r="F14" i="15"/>
  <c r="F13" i="15"/>
  <c r="F12" i="15"/>
  <c r="F11" i="15"/>
  <c r="F10" i="15"/>
  <c r="F9" i="15"/>
  <c r="F8" i="15"/>
  <c r="F7" i="15"/>
  <c r="F11" i="14"/>
  <c r="G72" i="15" l="1"/>
  <c r="G75" i="15"/>
  <c r="G10" i="15"/>
  <c r="B7" i="6" s="1"/>
  <c r="G9" i="15"/>
  <c r="B6" i="6" s="1"/>
  <c r="G15" i="15"/>
  <c r="B12" i="6" s="1"/>
  <c r="G62" i="15"/>
  <c r="G63" i="15"/>
  <c r="G38" i="15"/>
  <c r="G52" i="15"/>
  <c r="G41" i="15"/>
  <c r="G18" i="15"/>
  <c r="D5" i="6" s="1"/>
  <c r="G59" i="15"/>
  <c r="G24" i="15"/>
  <c r="D11" i="6" s="1"/>
  <c r="G29" i="15"/>
  <c r="G20" i="15"/>
  <c r="D7" i="6" s="1"/>
  <c r="G73" i="15"/>
  <c r="G40" i="15"/>
  <c r="G8" i="15"/>
  <c r="B5" i="6" s="1"/>
  <c r="G48" i="15"/>
  <c r="G61" i="15"/>
  <c r="G51" i="15"/>
  <c r="G13" i="15"/>
  <c r="B10" i="6" s="1"/>
  <c r="G30" i="15"/>
  <c r="G31" i="15"/>
  <c r="G35" i="15"/>
  <c r="G65" i="15"/>
  <c r="G19" i="15"/>
  <c r="D6" i="6" s="1"/>
  <c r="G69" i="15"/>
  <c r="G64" i="15"/>
  <c r="G54" i="15"/>
  <c r="G55" i="15"/>
  <c r="G33" i="15"/>
  <c r="G12" i="15"/>
  <c r="B9" i="6" s="1"/>
  <c r="G23" i="15"/>
  <c r="D10" i="6" s="1"/>
  <c r="G34" i="15"/>
  <c r="G58" i="15"/>
  <c r="G70" i="15"/>
  <c r="G45" i="15"/>
  <c r="G42" i="15"/>
  <c r="G21" i="15"/>
  <c r="D8" i="6" s="1"/>
  <c r="G11" i="15"/>
  <c r="B8" i="6" s="1"/>
  <c r="G14" i="15"/>
  <c r="B11" i="6" s="1"/>
  <c r="G25" i="15"/>
  <c r="D12" i="6" s="1"/>
  <c r="G49" i="15"/>
  <c r="G60" i="15"/>
  <c r="G53" i="15"/>
  <c r="G68" i="15"/>
  <c r="G50" i="15"/>
  <c r="G43" i="15"/>
  <c r="G32" i="15"/>
  <c r="G28" i="15"/>
  <c r="G39" i="15"/>
  <c r="G44" i="15"/>
  <c r="G22" i="15"/>
  <c r="D9" i="6" s="1"/>
  <c r="G74" i="15"/>
  <c r="G71" i="15"/>
  <c r="D11" i="14"/>
  <c r="B11" i="14"/>
  <c r="P5" i="6" l="1"/>
  <c r="P7" i="6"/>
  <c r="P10" i="6"/>
  <c r="O5" i="6"/>
  <c r="O6" i="6" s="1"/>
  <c r="O7" i="6" s="1"/>
  <c r="O8" i="6" s="1"/>
  <c r="O9" i="6" s="1"/>
  <c r="O10" i="6" s="1"/>
  <c r="O11" i="6" s="1"/>
  <c r="O12" i="6" s="1"/>
  <c r="M5" i="6"/>
  <c r="M6" i="6" s="1"/>
  <c r="M7" i="6" s="1"/>
  <c r="M8" i="6" s="1"/>
  <c r="M9" i="6" s="1"/>
  <c r="M10" i="6" s="1"/>
  <c r="M11" i="6" s="1"/>
  <c r="M12" i="6" s="1"/>
  <c r="K5" i="6"/>
  <c r="K6" i="6" s="1"/>
  <c r="K7" i="6" s="1"/>
  <c r="K8" i="6" s="1"/>
  <c r="K9" i="6" s="1"/>
  <c r="K10" i="6" s="1"/>
  <c r="K11" i="6" s="1"/>
  <c r="K12" i="6" s="1"/>
  <c r="I5" i="6"/>
  <c r="I6" i="6" s="1"/>
  <c r="I7" i="6" s="1"/>
  <c r="I8" i="6" s="1"/>
  <c r="I9" i="6" s="1"/>
  <c r="I10" i="6" s="1"/>
  <c r="I11" i="6" s="1"/>
  <c r="I12" i="6" s="1"/>
  <c r="G5" i="6"/>
  <c r="G6" i="6" s="1"/>
  <c r="G7" i="6" s="1"/>
  <c r="G8" i="6" s="1"/>
  <c r="G9" i="6" s="1"/>
  <c r="G10" i="6" s="1"/>
  <c r="G11" i="6" s="1"/>
  <c r="G12" i="6" s="1"/>
  <c r="E5" i="6"/>
  <c r="E6" i="6" s="1"/>
  <c r="E7" i="6" s="1"/>
  <c r="E8" i="6" s="1"/>
  <c r="E9" i="6" s="1"/>
  <c r="E10" i="6" s="1"/>
  <c r="E11" i="6" s="1"/>
  <c r="E12" i="6" s="1"/>
  <c r="BC9" i="6"/>
  <c r="P12" i="6" l="1"/>
  <c r="P9" i="6"/>
  <c r="P8" i="6"/>
  <c r="P11" i="6"/>
  <c r="P6" i="6"/>
  <c r="C5" i="6"/>
  <c r="C6" i="6" l="1"/>
  <c r="Q5" i="6"/>
  <c r="C7" i="6" l="1"/>
  <c r="Q6" i="6"/>
  <c r="C8" i="6" l="1"/>
  <c r="Q7" i="6"/>
  <c r="C9" i="6" l="1"/>
  <c r="Q8" i="6"/>
  <c r="C10" i="6" l="1"/>
  <c r="Q9" i="6"/>
  <c r="C11" i="6" l="1"/>
  <c r="Q10" i="6"/>
  <c r="C12" i="6" l="1"/>
  <c r="Q12" i="6" s="1"/>
  <c r="Q11" i="6"/>
</calcChain>
</file>

<file path=xl/sharedStrings.xml><?xml version="1.0" encoding="utf-8"?>
<sst xmlns="http://schemas.openxmlformats.org/spreadsheetml/2006/main" count="218" uniqueCount="71">
  <si>
    <t>2013 Progress 20220211 - no exp</t>
  </si>
  <si>
    <t>2014 Progress 20220211 - no exp</t>
  </si>
  <si>
    <t>2015 Progress 20220211 - no exp</t>
  </si>
  <si>
    <t>2016 Progress 20220211 - no exp</t>
  </si>
  <si>
    <t>2017 Progress 20220211 - no exp</t>
  </si>
  <si>
    <t>2018 Progress 20220211 - no exp</t>
  </si>
  <si>
    <t>2019 Progress 20220211 - no exp</t>
  </si>
  <si>
    <t>2020 Progress 20220211 - no exp</t>
  </si>
  <si>
    <t>2021 Progress 20220211 no exp</t>
  </si>
  <si>
    <t/>
  </si>
  <si>
    <t>Delaware (CBWS Portion Only)</t>
  </si>
  <si>
    <t>District of Columbia (CBWS Portion Only)</t>
  </si>
  <si>
    <t>Maryland (CBWS Portion Only)</t>
  </si>
  <si>
    <t>New York (CBWS Portion Only)</t>
  </si>
  <si>
    <t>Pennsylvania (CBWS Portion Only)</t>
  </si>
  <si>
    <t>Virginia (CBWS Portion Only)</t>
  </si>
  <si>
    <t>West Virginia (CBWS Portion Only)</t>
  </si>
  <si>
    <t>Duration</t>
  </si>
  <si>
    <t>Unit</t>
  </si>
  <si>
    <t>Acres</t>
  </si>
  <si>
    <t>cumulative</t>
  </si>
  <si>
    <t>Acres in Buffers</t>
  </si>
  <si>
    <t>Urban/Suburban Practices</t>
  </si>
  <si>
    <t>Urban Forest Buffers</t>
  </si>
  <si>
    <t>Urban Tree Planting</t>
  </si>
  <si>
    <t>Urban Forest Planting</t>
  </si>
  <si>
    <t>VA</t>
  </si>
  <si>
    <t>New annual acres</t>
  </si>
  <si>
    <t>New Acres</t>
  </si>
  <si>
    <t>Year</t>
  </si>
  <si>
    <t>Urban BMP Summary Data (totaled across all 3 BMPs from 2013 baseline)</t>
  </si>
  <si>
    <t>Total Urban Tree BMPs</t>
  </si>
  <si>
    <t>Urban Tree BMPs</t>
  </si>
  <si>
    <t>2025 WIP Target (acres)</t>
  </si>
  <si>
    <t>Delaware</t>
  </si>
  <si>
    <t>District of Columbia</t>
  </si>
  <si>
    <t>Maryland</t>
  </si>
  <si>
    <t>New York</t>
  </si>
  <si>
    <t>Pennsylvania</t>
  </si>
  <si>
    <t>Virginia</t>
  </si>
  <si>
    <t>West Virginia</t>
  </si>
  <si>
    <t>Cumulative Acres</t>
  </si>
  <si>
    <t>CB Watershed</t>
  </si>
  <si>
    <t xml:space="preserve">NOTE: </t>
  </si>
  <si>
    <t>Total Urban BMPs (cumulative)</t>
  </si>
  <si>
    <t>baseline</t>
  </si>
  <si>
    <t>DE</t>
  </si>
  <si>
    <t>DC</t>
  </si>
  <si>
    <t>MD</t>
  </si>
  <si>
    <t>NY</t>
  </si>
  <si>
    <t>PA</t>
  </si>
  <si>
    <t>WV</t>
  </si>
  <si>
    <t>Tree Canopy - Acres</t>
  </si>
  <si>
    <t>Tree Canopy-Acres</t>
  </si>
  <si>
    <t xml:space="preserve">Time 1: 2013/2014 </t>
  </si>
  <si>
    <t>Time 2: 2017/2018</t>
  </si>
  <si>
    <t>Time 1 Year</t>
  </si>
  <si>
    <t>Time 2 Year</t>
  </si>
  <si>
    <t>(varies by state)</t>
  </si>
  <si>
    <t>(2010 Census Places/CBW only)</t>
  </si>
  <si>
    <t>(Time 1-Time 2)</t>
  </si>
  <si>
    <t>Net Change-</t>
  </si>
  <si>
    <t>Total CBW</t>
  </si>
  <si>
    <t>The above tree canopy data were produced by the Chesapeake Bay Program USGS GIS Team using the 2022 edition of the Chesapeake Bay Land Use and Land Cover Database. These datasets utilize high resolution imagery from two time periods: time 1 (2013 or 2014, depending on state) and time 2 (2017 or 2018, depending on state). Tree canopy acres includes all of the land use classes that have tree canopy (Forest, Tree Canopy over Turf, Tree Canopy over Impervious, Other Tree Canopy) occuring within 2010 Census Places, clipped to the Chesapeake Bay watershed boundary. Please note that in these high resolution land use/land cover datasets, losses of tree canopy are detected more readily/immediately, while gains occuring from new tree plantings can take 10-15 years to be reliable detected. For more information, see the Analysis &amp; Methods Documentation. These data will be updated again in 2024 with Time 3 data (2021/2011 imagery)</t>
  </si>
  <si>
    <t>Jurisdiction</t>
  </si>
  <si>
    <t>Annual Target (Acres)</t>
  </si>
  <si>
    <t>2025 Target (acres)</t>
  </si>
  <si>
    <t>TOTAL</t>
  </si>
  <si>
    <t>The below BMP progress data were produced using custom no-expiration scenarios from the Chesapeake Assessment Scenario Tool (CAST), to ensure that all new tree plantings reported each year are captured towards the Tree Canopy Indicator. The three BMPs - Urban Forest Buffers, Urban Tree Planting, and Urban Forest Planting - were summed by year for this indicator (Column F), and Column G was added to show new annual acres planted each year. The CAST scenarios are for the Chesapeake Bay Watershed (CBW) portion of counties only. These numbers were used to populate the first tab in this spreadsheet (Urban Tree Planting BMPs). Please note that these tree planting progress numbers may be higher than the official CAST progress scenarios, because they do not include reductions based on expired practices (&gt;15 years) that are subtracted from cumulative progress each year. Expired practices are removed after 15 years because they are assumed to be detected through the high resolution land use/land cover data used in the Chesapeake Bay model. These custom no expiration scenarios are the best way to get a count of all new tree plantings reported each year, unaffected by prior year practice expirations</t>
  </si>
  <si>
    <t>*These goals were set during the drafting of the 2014 Watershed Agreement based on estimates provided by each jurisdiction on how much annual progress was an ambitious yet hopefully reasonable target</t>
  </si>
  <si>
    <t>Outcome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</si>
</sst>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8"/>
      <color theme="1"/>
      <name val="Arial"/>
      <family val="2"/>
    </font>
    <font>
      <sz val="11"/>
      <color theme="1"/>
      <name val="Calibri"/>
      <family val="2"/>
      <scheme val="minor"/>
    </font>
    <font>
      <b/>
      <sz val="8"/>
      <color theme="1"/>
      <name val="Arial"/>
      <family val="2"/>
    </font>
    <font>
      <b/>
      <sz val="8"/>
      <name val="Arial"/>
    </font>
    <font>
      <i/>
      <sz val="8"/>
      <color rgb="FFFF0000"/>
      <name val="Arial"/>
    </font>
    <font>
      <sz val="8"/>
      <color rgb="FFFF0000"/>
      <name val="Arial"/>
      <family val="2"/>
    </font>
    <font>
      <sz val="8"/>
      <color theme="1"/>
      <name val="Arial"/>
      <family val="2"/>
    </font>
    <font>
      <b/>
      <sz val="11"/>
      <color theme="1"/>
      <name val="Calibri"/>
      <family val="2"/>
      <scheme val="minor"/>
    </font>
    <font>
      <sz val="8"/>
      <color rgb="FF0070C0"/>
      <name val="Arial"/>
      <family val="2"/>
    </font>
    <font>
      <sz val="11"/>
      <color theme="1"/>
      <name val="Calibri"/>
      <family val="2"/>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51">
    <xf numFmtId="0" fontId="0" fillId="0" borderId="0" xfId="0"/>
    <xf numFmtId="0" fontId="0" fillId="0" borderId="0" xfId="0" applyAlignment="1">
      <alignment vertical="top"/>
    </xf>
    <xf numFmtId="0" fontId="3" fillId="0" borderId="0" xfId="0" applyFont="1"/>
    <xf numFmtId="0" fontId="4" fillId="0" borderId="1" xfId="0" applyFont="1" applyBorder="1"/>
    <xf numFmtId="2" fontId="0" fillId="0" borderId="0" xfId="0" applyNumberFormat="1" applyAlignment="1">
      <alignment horizontal="right"/>
    </xf>
    <xf numFmtId="2" fontId="0" fillId="0" borderId="0" xfId="0" applyNumberFormat="1"/>
    <xf numFmtId="0" fontId="2" fillId="0" borderId="2" xfId="0" applyFont="1" applyBorder="1"/>
    <xf numFmtId="0" fontId="0" fillId="0" borderId="2" xfId="0" applyBorder="1"/>
    <xf numFmtId="1" fontId="0" fillId="0" borderId="2" xfId="0" applyNumberFormat="1" applyBorder="1" applyAlignment="1">
      <alignment horizontal="right"/>
    </xf>
    <xf numFmtId="1" fontId="2" fillId="0" borderId="2" xfId="0" applyNumberFormat="1" applyFont="1" applyBorder="1" applyAlignment="1">
      <alignment horizontal="right"/>
    </xf>
    <xf numFmtId="0" fontId="2" fillId="0" borderId="2" xfId="0" applyFont="1" applyBorder="1" applyAlignment="1">
      <alignment horizontal="center" wrapText="1"/>
    </xf>
    <xf numFmtId="0" fontId="2" fillId="0" borderId="0" xfId="0" applyFont="1"/>
    <xf numFmtId="0" fontId="2" fillId="2" borderId="2" xfId="0" applyFont="1" applyFill="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49" fontId="0" fillId="0" borderId="2" xfId="0" applyNumberFormat="1" applyBorder="1"/>
    <xf numFmtId="2" fontId="0" fillId="0" borderId="2" xfId="0" applyNumberFormat="1" applyBorder="1"/>
    <xf numFmtId="2" fontId="2" fillId="2" borderId="2" xfId="0" applyNumberFormat="1" applyFont="1" applyFill="1" applyBorder="1"/>
    <xf numFmtId="0" fontId="5" fillId="0" borderId="0" xfId="0" applyFont="1"/>
    <xf numFmtId="0" fontId="8" fillId="0" borderId="0" xfId="0" applyFont="1"/>
    <xf numFmtId="0" fontId="0" fillId="0" borderId="0" xfId="0" applyAlignment="1">
      <alignment horizontal="left" vertical="top" wrapText="1"/>
    </xf>
    <xf numFmtId="164" fontId="9" fillId="0" borderId="2" xfId="1" applyNumberFormat="1" applyFont="1" applyFill="1" applyBorder="1"/>
    <xf numFmtId="0" fontId="0" fillId="0" borderId="4" xfId="0"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0" fillId="0" borderId="5" xfId="0" applyBorder="1"/>
    <xf numFmtId="164" fontId="9" fillId="0" borderId="2" xfId="0" applyNumberFormat="1" applyFont="1" applyBorder="1"/>
    <xf numFmtId="0" fontId="0" fillId="0" borderId="4" xfId="0" applyFont="1" applyBorder="1" applyAlignment="1">
      <alignment horizontal="center"/>
    </xf>
    <xf numFmtId="0" fontId="0" fillId="0" borderId="5" xfId="0" applyFont="1" applyBorder="1" applyAlignment="1">
      <alignment horizontal="center"/>
    </xf>
    <xf numFmtId="0" fontId="7" fillId="0" borderId="2" xfId="0" applyFont="1" applyFill="1" applyBorder="1"/>
    <xf numFmtId="164" fontId="1" fillId="0" borderId="2" xfId="0" applyNumberFormat="1" applyFont="1" applyBorder="1"/>
    <xf numFmtId="0" fontId="1" fillId="0" borderId="2" xfId="0" applyFont="1" applyBorder="1"/>
    <xf numFmtId="1" fontId="9" fillId="0" borderId="2" xfId="1" applyNumberFormat="1" applyFont="1" applyFill="1" applyBorder="1"/>
    <xf numFmtId="0" fontId="9" fillId="0" borderId="2" xfId="1" applyNumberFormat="1" applyFont="1" applyFill="1" applyBorder="1"/>
    <xf numFmtId="0" fontId="9" fillId="0" borderId="2" xfId="0" applyNumberFormat="1" applyFont="1" applyBorder="1"/>
    <xf numFmtId="3" fontId="9" fillId="0" borderId="2" xfId="1" applyNumberFormat="1" applyFont="1" applyFill="1" applyBorder="1"/>
    <xf numFmtId="3" fontId="7" fillId="0" borderId="2" xfId="0" applyNumberFormat="1" applyFont="1" applyBorder="1"/>
    <xf numFmtId="43" fontId="0" fillId="0" borderId="0" xfId="0" applyNumberFormat="1"/>
    <xf numFmtId="0" fontId="3" fillId="0" borderId="0" xfId="0" applyFont="1" applyBorder="1"/>
    <xf numFmtId="0" fontId="0" fillId="0" borderId="0" xfId="0" applyBorder="1"/>
    <xf numFmtId="0" fontId="0" fillId="0" borderId="0" xfId="0" applyAlignment="1">
      <alignment horizontal="center" vertical="top" wrapText="1"/>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0" xfId="0" applyAlignment="1">
      <alignment horizontal="left" vertical="top" wrapText="1"/>
    </xf>
    <xf numFmtId="0" fontId="2" fillId="2" borderId="2" xfId="0" applyFont="1" applyFill="1" applyBorder="1" applyAlignment="1">
      <alignment horizontal="center"/>
    </xf>
    <xf numFmtId="0" fontId="0" fillId="0" borderId="0" xfId="0" applyAlignment="1">
      <alignment horizontal="center" vertical="top" wrapText="1"/>
    </xf>
    <xf numFmtId="0" fontId="0" fillId="0" borderId="0" xfId="0" applyFill="1"/>
    <xf numFmtId="0" fontId="2" fillId="0" borderId="2" xfId="0" applyFont="1" applyBorder="1" applyAlignment="1">
      <alignment vertical="top"/>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Community</a:t>
            </a:r>
            <a:r>
              <a:rPr lang="en-US" baseline="0"/>
              <a:t> Tree Planting BMPs Reported (cumulative acres)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'Urban Tree Planting BMPs'!$B$3:$C$3</c:f>
              <c:strCache>
                <c:ptCount val="1"/>
                <c:pt idx="0">
                  <c:v>Delaware</c:v>
                </c:pt>
              </c:strCache>
            </c:strRef>
          </c:tx>
          <c:spPr>
            <a:solidFill>
              <a:schemeClr val="accent2"/>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BMPs'!$C$4:$C$12</c:f>
              <c:numCache>
                <c:formatCode>0.00</c:formatCode>
                <c:ptCount val="9"/>
                <c:pt idx="0" formatCode="General">
                  <c:v>0</c:v>
                </c:pt>
                <c:pt idx="1">
                  <c:v>2.1133333332999995</c:v>
                </c:pt>
                <c:pt idx="2">
                  <c:v>3.1166666666000009</c:v>
                </c:pt>
                <c:pt idx="3">
                  <c:v>3.3633333331999995</c:v>
                </c:pt>
                <c:pt idx="4">
                  <c:v>3.8733333332000002</c:v>
                </c:pt>
                <c:pt idx="5">
                  <c:v>6.1063333331999985</c:v>
                </c:pt>
                <c:pt idx="6">
                  <c:v>9.0399999998999991</c:v>
                </c:pt>
                <c:pt idx="7">
                  <c:v>13.284370136618261</c:v>
                </c:pt>
                <c:pt idx="8">
                  <c:v>13.729110087392245</c:v>
                </c:pt>
              </c:numCache>
            </c:numRef>
          </c:val>
          <c:extLst>
            <c:ext xmlns:c16="http://schemas.microsoft.com/office/drawing/2014/chart" uri="{C3380CC4-5D6E-409C-BE32-E72D297353CC}">
              <c16:uniqueId val="{00000001-238B-487A-B6F0-00AAF0F84C70}"/>
            </c:ext>
          </c:extLst>
        </c:ser>
        <c:ser>
          <c:idx val="3"/>
          <c:order val="1"/>
          <c:tx>
            <c:strRef>
              <c:f>'Urban Tree Planting BMPs'!$D$3:$E$3</c:f>
              <c:strCache>
                <c:ptCount val="1"/>
                <c:pt idx="0">
                  <c:v>District of Columbia</c:v>
                </c:pt>
              </c:strCache>
            </c:strRef>
          </c:tx>
          <c:spPr>
            <a:solidFill>
              <a:schemeClr val="accent4"/>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BMPs'!$E$4:$E$12</c:f>
              <c:numCache>
                <c:formatCode>0.00</c:formatCode>
                <c:ptCount val="9"/>
                <c:pt idx="0" formatCode="General">
                  <c:v>0</c:v>
                </c:pt>
                <c:pt idx="1">
                  <c:v>40.493333331900004</c:v>
                </c:pt>
                <c:pt idx="2">
                  <c:v>91.436666663000068</c:v>
                </c:pt>
                <c:pt idx="3">
                  <c:v>126.82999998839992</c:v>
                </c:pt>
                <c:pt idx="4">
                  <c:v>170.0299999834991</c:v>
                </c:pt>
                <c:pt idx="5">
                  <c:v>223.03333331570005</c:v>
                </c:pt>
                <c:pt idx="6">
                  <c:v>273.41999998200015</c:v>
                </c:pt>
                <c:pt idx="7">
                  <c:v>321.21999998049989</c:v>
                </c:pt>
                <c:pt idx="8">
                  <c:v>358.66333331349983</c:v>
                </c:pt>
              </c:numCache>
            </c:numRef>
          </c:val>
          <c:extLst>
            <c:ext xmlns:c16="http://schemas.microsoft.com/office/drawing/2014/chart" uri="{C3380CC4-5D6E-409C-BE32-E72D297353CC}">
              <c16:uniqueId val="{00000003-238B-487A-B6F0-00AAF0F84C70}"/>
            </c:ext>
          </c:extLst>
        </c:ser>
        <c:ser>
          <c:idx val="5"/>
          <c:order val="2"/>
          <c:tx>
            <c:strRef>
              <c:f>'Urban Tree Planting BMPs'!$F$3:$G$3</c:f>
              <c:strCache>
                <c:ptCount val="1"/>
                <c:pt idx="0">
                  <c:v>Maryland</c:v>
                </c:pt>
              </c:strCache>
            </c:strRef>
          </c:tx>
          <c:spPr>
            <a:solidFill>
              <a:schemeClr val="accent6"/>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BMPs'!$G$4:$G$12</c:f>
              <c:numCache>
                <c:formatCode>0.00</c:formatCode>
                <c:ptCount val="9"/>
                <c:pt idx="0" formatCode="General">
                  <c:v>0</c:v>
                </c:pt>
                <c:pt idx="1">
                  <c:v>624.42107000000033</c:v>
                </c:pt>
                <c:pt idx="2">
                  <c:v>1470.2524500000013</c:v>
                </c:pt>
                <c:pt idx="3">
                  <c:v>2935.0708499999996</c:v>
                </c:pt>
                <c:pt idx="4">
                  <c:v>4537.3438767400858</c:v>
                </c:pt>
                <c:pt idx="5">
                  <c:v>5516.2485167400755</c:v>
                </c:pt>
                <c:pt idx="6">
                  <c:v>6172.1314367400755</c:v>
                </c:pt>
                <c:pt idx="7">
                  <c:v>6358.9204491106902</c:v>
                </c:pt>
                <c:pt idx="8">
                  <c:v>6501.0046491106914</c:v>
                </c:pt>
              </c:numCache>
            </c:numRef>
          </c:val>
          <c:extLst>
            <c:ext xmlns:c16="http://schemas.microsoft.com/office/drawing/2014/chart" uri="{C3380CC4-5D6E-409C-BE32-E72D297353CC}">
              <c16:uniqueId val="{00000005-238B-487A-B6F0-00AAF0F84C70}"/>
            </c:ext>
          </c:extLst>
        </c:ser>
        <c:ser>
          <c:idx val="7"/>
          <c:order val="3"/>
          <c:tx>
            <c:strRef>
              <c:f>'Urban Tree Planting BMPs'!$H$3:$I$3</c:f>
              <c:strCache>
                <c:ptCount val="1"/>
                <c:pt idx="0">
                  <c:v>New York</c:v>
                </c:pt>
              </c:strCache>
            </c:strRef>
          </c:tx>
          <c:spPr>
            <a:solidFill>
              <a:schemeClr val="accent2">
                <a:lumMod val="60000"/>
              </a:schemeClr>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BMPs'!$I$4:$I$12</c:f>
              <c:numCache>
                <c:formatCode>0.00</c:formatCode>
                <c:ptCount val="9"/>
                <c:pt idx="0" formatCode="General">
                  <c:v>0</c:v>
                </c:pt>
                <c:pt idx="1">
                  <c:v>0</c:v>
                </c:pt>
                <c:pt idx="2">
                  <c:v>0</c:v>
                </c:pt>
                <c:pt idx="3">
                  <c:v>3.94</c:v>
                </c:pt>
                <c:pt idx="4">
                  <c:v>3.94</c:v>
                </c:pt>
                <c:pt idx="5">
                  <c:v>14.94</c:v>
                </c:pt>
                <c:pt idx="6">
                  <c:v>36.54</c:v>
                </c:pt>
                <c:pt idx="7">
                  <c:v>39.229999999999983</c:v>
                </c:pt>
                <c:pt idx="8">
                  <c:v>40.179999999899991</c:v>
                </c:pt>
              </c:numCache>
            </c:numRef>
          </c:val>
          <c:extLst>
            <c:ext xmlns:c16="http://schemas.microsoft.com/office/drawing/2014/chart" uri="{C3380CC4-5D6E-409C-BE32-E72D297353CC}">
              <c16:uniqueId val="{00000007-238B-487A-B6F0-00AAF0F84C70}"/>
            </c:ext>
          </c:extLst>
        </c:ser>
        <c:ser>
          <c:idx val="9"/>
          <c:order val="4"/>
          <c:tx>
            <c:strRef>
              <c:f>'Urban Tree Planting BMPs'!$J$3:$K$3</c:f>
              <c:strCache>
                <c:ptCount val="1"/>
                <c:pt idx="0">
                  <c:v>Pennsylvania</c:v>
                </c:pt>
              </c:strCache>
            </c:strRef>
          </c:tx>
          <c:spPr>
            <a:solidFill>
              <a:schemeClr val="accent4">
                <a:lumMod val="60000"/>
              </a:schemeClr>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BMPs'!$K$4:$K$12</c:f>
              <c:numCache>
                <c:formatCode>0.00</c:formatCode>
                <c:ptCount val="9"/>
                <c:pt idx="0" formatCode="General">
                  <c:v>0</c:v>
                </c:pt>
                <c:pt idx="1">
                  <c:v>198.89906770381828</c:v>
                </c:pt>
                <c:pt idx="2">
                  <c:v>245.3147996343817</c:v>
                </c:pt>
                <c:pt idx="3">
                  <c:v>245.34542691236703</c:v>
                </c:pt>
                <c:pt idx="4">
                  <c:v>336.41690706459741</c:v>
                </c:pt>
                <c:pt idx="5">
                  <c:v>367.88033016587684</c:v>
                </c:pt>
                <c:pt idx="6">
                  <c:v>604.25576242906891</c:v>
                </c:pt>
                <c:pt idx="7">
                  <c:v>870.27266739884908</c:v>
                </c:pt>
                <c:pt idx="8">
                  <c:v>915.46696447367526</c:v>
                </c:pt>
              </c:numCache>
            </c:numRef>
          </c:val>
          <c:extLst>
            <c:ext xmlns:c16="http://schemas.microsoft.com/office/drawing/2014/chart" uri="{C3380CC4-5D6E-409C-BE32-E72D297353CC}">
              <c16:uniqueId val="{00000009-238B-487A-B6F0-00AAF0F84C70}"/>
            </c:ext>
          </c:extLst>
        </c:ser>
        <c:ser>
          <c:idx val="11"/>
          <c:order val="5"/>
          <c:tx>
            <c:strRef>
              <c:f>'Urban Tree Planting BMPs'!$L$3:$M$3</c:f>
              <c:strCache>
                <c:ptCount val="1"/>
                <c:pt idx="0">
                  <c:v>Virginia</c:v>
                </c:pt>
              </c:strCache>
            </c:strRef>
          </c:tx>
          <c:spPr>
            <a:solidFill>
              <a:schemeClr val="accent6">
                <a:lumMod val="60000"/>
              </a:schemeClr>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BMPs'!$M$4:$M$12</c:f>
              <c:numCache>
                <c:formatCode>0.00</c:formatCode>
                <c:ptCount val="9"/>
                <c:pt idx="0" formatCode="General">
                  <c:v>0</c:v>
                </c:pt>
                <c:pt idx="1">
                  <c:v>46.549964967762861</c:v>
                </c:pt>
                <c:pt idx="2">
                  <c:v>87.34318706347949</c:v>
                </c:pt>
                <c:pt idx="3">
                  <c:v>138.16298266246008</c:v>
                </c:pt>
                <c:pt idx="4">
                  <c:v>205.59694817024962</c:v>
                </c:pt>
                <c:pt idx="5">
                  <c:v>273.51663463786269</c:v>
                </c:pt>
                <c:pt idx="6">
                  <c:v>296.88164003451976</c:v>
                </c:pt>
                <c:pt idx="7">
                  <c:v>318.51597344249291</c:v>
                </c:pt>
                <c:pt idx="8">
                  <c:v>445.00990903242604</c:v>
                </c:pt>
              </c:numCache>
            </c:numRef>
          </c:val>
          <c:extLst>
            <c:ext xmlns:c16="http://schemas.microsoft.com/office/drawing/2014/chart" uri="{C3380CC4-5D6E-409C-BE32-E72D297353CC}">
              <c16:uniqueId val="{0000000B-238B-487A-B6F0-00AAF0F84C70}"/>
            </c:ext>
          </c:extLst>
        </c:ser>
        <c:ser>
          <c:idx val="13"/>
          <c:order val="6"/>
          <c:tx>
            <c:strRef>
              <c:f>'Urban Tree Planting BMPs'!$N$3:$O$3</c:f>
              <c:strCache>
                <c:ptCount val="1"/>
                <c:pt idx="0">
                  <c:v>West Virginia</c:v>
                </c:pt>
              </c:strCache>
            </c:strRef>
          </c:tx>
          <c:spPr>
            <a:solidFill>
              <a:schemeClr val="accent2">
                <a:lumMod val="80000"/>
                <a:lumOff val="20000"/>
              </a:schemeClr>
            </a:solidFill>
            <a:ln>
              <a:noFill/>
            </a:ln>
            <a:effectLst/>
          </c:spPr>
          <c:invertIfNegative val="0"/>
          <c:cat>
            <c:strRef>
              <c:f>'Urban Tree Planting BMPs'!$A$4:$A$12</c:f>
              <c:strCache>
                <c:ptCount val="9"/>
                <c:pt idx="0">
                  <c:v>Year</c:v>
                </c:pt>
                <c:pt idx="1">
                  <c:v>2014</c:v>
                </c:pt>
                <c:pt idx="2">
                  <c:v>2015</c:v>
                </c:pt>
                <c:pt idx="3">
                  <c:v>2016</c:v>
                </c:pt>
                <c:pt idx="4">
                  <c:v>2017</c:v>
                </c:pt>
                <c:pt idx="5">
                  <c:v>2018</c:v>
                </c:pt>
                <c:pt idx="6">
                  <c:v>2019</c:v>
                </c:pt>
                <c:pt idx="7">
                  <c:v>2020</c:v>
                </c:pt>
                <c:pt idx="8">
                  <c:v>2021</c:v>
                </c:pt>
              </c:strCache>
            </c:strRef>
          </c:cat>
          <c:val>
            <c:numRef>
              <c:f>'Urban Tree Planting BMPs'!$O$4:$O$12</c:f>
              <c:numCache>
                <c:formatCode>0.00</c:formatCode>
                <c:ptCount val="9"/>
                <c:pt idx="0" formatCode="General">
                  <c:v>0</c:v>
                </c:pt>
                <c:pt idx="1">
                  <c:v>4.626666666600002</c:v>
                </c:pt>
                <c:pt idx="2">
                  <c:v>13.776666666600015</c:v>
                </c:pt>
                <c:pt idx="3">
                  <c:v>19.62666666669999</c:v>
                </c:pt>
                <c:pt idx="4">
                  <c:v>22.453333333399996</c:v>
                </c:pt>
                <c:pt idx="5">
                  <c:v>26.396666666800002</c:v>
                </c:pt>
                <c:pt idx="6">
                  <c:v>30.790000000000006</c:v>
                </c:pt>
                <c:pt idx="7">
                  <c:v>31.763333333200009</c:v>
                </c:pt>
                <c:pt idx="8">
                  <c:v>33.369999999599997</c:v>
                </c:pt>
              </c:numCache>
            </c:numRef>
          </c:val>
          <c:extLst>
            <c:ext xmlns:c16="http://schemas.microsoft.com/office/drawing/2014/chart" uri="{C3380CC4-5D6E-409C-BE32-E72D297353CC}">
              <c16:uniqueId val="{0000000D-238B-487A-B6F0-00AAF0F84C70}"/>
            </c:ext>
          </c:extLst>
        </c:ser>
        <c:dLbls>
          <c:showLegendKey val="0"/>
          <c:showVal val="0"/>
          <c:showCatName val="0"/>
          <c:showSerName val="0"/>
          <c:showPercent val="0"/>
          <c:showBubbleSize val="0"/>
        </c:dLbls>
        <c:gapWidth val="150"/>
        <c:overlap val="100"/>
        <c:axId val="1114335040"/>
        <c:axId val="1114331712"/>
      </c:barChart>
      <c:catAx>
        <c:axId val="111433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331712"/>
        <c:crosses val="autoZero"/>
        <c:auto val="1"/>
        <c:lblAlgn val="ctr"/>
        <c:lblOffset val="100"/>
        <c:noMultiLvlLbl val="0"/>
      </c:catAx>
      <c:valAx>
        <c:axId val="1114331712"/>
        <c:scaling>
          <c:orientation val="minMax"/>
          <c:max val="9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335040"/>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t" anchorCtr="0"/>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656167</xdr:colOff>
      <xdr:row>17</xdr:row>
      <xdr:rowOff>110068</xdr:rowOff>
    </xdr:from>
    <xdr:to>
      <xdr:col>7</xdr:col>
      <xdr:colOff>121709</xdr:colOff>
      <xdr:row>39</xdr:row>
      <xdr:rowOff>59268</xdr:rowOff>
    </xdr:to>
    <xdr:graphicFrame macro="">
      <xdr:nvGraphicFramePr>
        <xdr:cNvPr id="2" name="Chart 1">
          <a:extLst>
            <a:ext uri="{FF2B5EF4-FFF2-40B4-BE49-F238E27FC236}">
              <a16:creationId xmlns:a16="http://schemas.microsoft.com/office/drawing/2014/main" id="{8CC2D33D-04C2-8414-F978-DBEB779670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workbookViewId="0">
      <selection activeCell="E26" sqref="E26"/>
    </sheetView>
  </sheetViews>
  <sheetFormatPr defaultRowHeight="10" x14ac:dyDescent="0.2"/>
  <cols>
    <col min="1" max="1" width="23.77734375" style="1" customWidth="1"/>
    <col min="2" max="2" width="49.77734375" style="1" customWidth="1"/>
    <col min="3" max="3" width="18" bestFit="1" customWidth="1"/>
    <col min="4" max="4" width="16.44140625" bestFit="1" customWidth="1"/>
  </cols>
  <sheetData>
    <row r="1" spans="1:3" ht="10.5" thickBot="1" x14ac:dyDescent="0.25">
      <c r="A1" s="42" t="s">
        <v>70</v>
      </c>
      <c r="B1" s="42"/>
      <c r="C1" s="42"/>
    </row>
    <row r="2" spans="1:3" x14ac:dyDescent="0.2">
      <c r="A2" s="43" t="s">
        <v>64</v>
      </c>
      <c r="B2" s="44" t="s">
        <v>65</v>
      </c>
      <c r="C2" s="44" t="s">
        <v>66</v>
      </c>
    </row>
    <row r="3" spans="1:3" x14ac:dyDescent="0.2">
      <c r="A3" s="45" t="s">
        <v>34</v>
      </c>
      <c r="B3" s="7">
        <v>5</v>
      </c>
      <c r="C3" s="7">
        <v>60</v>
      </c>
    </row>
    <row r="4" spans="1:3" x14ac:dyDescent="0.2">
      <c r="A4" s="45" t="s">
        <v>47</v>
      </c>
      <c r="B4" s="7">
        <v>40</v>
      </c>
      <c r="C4" s="7">
        <v>480</v>
      </c>
    </row>
    <row r="5" spans="1:3" x14ac:dyDescent="0.2">
      <c r="A5" s="45" t="s">
        <v>36</v>
      </c>
      <c r="B5" s="7">
        <v>45</v>
      </c>
      <c r="C5" s="7">
        <v>540</v>
      </c>
    </row>
    <row r="6" spans="1:3" x14ac:dyDescent="0.2">
      <c r="A6" s="45" t="s">
        <v>37</v>
      </c>
      <c r="B6" s="7">
        <v>5</v>
      </c>
      <c r="C6" s="7">
        <v>60</v>
      </c>
    </row>
    <row r="7" spans="1:3" x14ac:dyDescent="0.2">
      <c r="A7" s="45" t="s">
        <v>38</v>
      </c>
      <c r="B7" s="7">
        <v>60</v>
      </c>
      <c r="C7" s="7">
        <v>720</v>
      </c>
    </row>
    <row r="8" spans="1:3" x14ac:dyDescent="0.2">
      <c r="A8" s="45" t="s">
        <v>39</v>
      </c>
      <c r="B8" s="7">
        <v>40</v>
      </c>
      <c r="C8" s="7">
        <v>480</v>
      </c>
    </row>
    <row r="9" spans="1:3" x14ac:dyDescent="0.2">
      <c r="A9" s="45" t="s">
        <v>40</v>
      </c>
      <c r="B9" s="7">
        <v>10</v>
      </c>
      <c r="C9" s="7">
        <v>120</v>
      </c>
    </row>
    <row r="10" spans="1:3" ht="10.5" x14ac:dyDescent="0.25">
      <c r="A10" s="50" t="s">
        <v>67</v>
      </c>
      <c r="B10" s="6">
        <f>SUM(B3:B9)</f>
        <v>205</v>
      </c>
      <c r="C10" s="6">
        <f>SUM(C3:C9)</f>
        <v>2460</v>
      </c>
    </row>
    <row r="12" spans="1:3" ht="37.5" customHeight="1" x14ac:dyDescent="0.2">
      <c r="A12" s="46" t="s">
        <v>69</v>
      </c>
      <c r="B12" s="46"/>
    </row>
  </sheetData>
  <mergeCells count="1">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FB19-AB1C-436C-AF1D-70D2DB9664A8}">
  <dimension ref="A1:K24"/>
  <sheetViews>
    <sheetView workbookViewId="0">
      <selection activeCell="A15" sqref="A15:K21"/>
    </sheetView>
  </sheetViews>
  <sheetFormatPr defaultRowHeight="10" x14ac:dyDescent="0.2"/>
  <cols>
    <col min="1" max="1" width="11.77734375" customWidth="1"/>
    <col min="2" max="2" width="27.21875" customWidth="1"/>
    <col min="3" max="3" width="12.33203125" customWidth="1"/>
    <col min="4" max="4" width="27.6640625" customWidth="1"/>
    <col min="5" max="5" width="13.77734375" customWidth="1"/>
    <col min="6" max="6" width="13.5546875" customWidth="1"/>
  </cols>
  <sheetData>
    <row r="1" spans="1:11" ht="10.5" x14ac:dyDescent="0.25">
      <c r="B1" s="14" t="s">
        <v>52</v>
      </c>
      <c r="C1" s="14" t="s">
        <v>56</v>
      </c>
      <c r="D1" s="14" t="s">
        <v>53</v>
      </c>
      <c r="E1" s="14" t="s">
        <v>57</v>
      </c>
      <c r="F1" s="14" t="s">
        <v>61</v>
      </c>
    </row>
    <row r="2" spans="1:11" ht="10.5" x14ac:dyDescent="0.25">
      <c r="B2" s="23" t="s">
        <v>59</v>
      </c>
      <c r="C2" s="23"/>
      <c r="D2" s="23" t="s">
        <v>59</v>
      </c>
      <c r="E2" s="23"/>
      <c r="F2" s="25" t="s">
        <v>19</v>
      </c>
    </row>
    <row r="3" spans="1:11" ht="10.5" x14ac:dyDescent="0.25">
      <c r="B3" s="25" t="s">
        <v>54</v>
      </c>
      <c r="C3" s="28" t="s">
        <v>58</v>
      </c>
      <c r="D3" s="24" t="s">
        <v>55</v>
      </c>
      <c r="E3" s="29" t="s">
        <v>58</v>
      </c>
      <c r="F3" s="26" t="s">
        <v>60</v>
      </c>
    </row>
    <row r="4" spans="1:11" ht="14.5" x14ac:dyDescent="0.35">
      <c r="A4" s="6" t="s">
        <v>46</v>
      </c>
      <c r="B4" s="27">
        <v>2994.8668844486838</v>
      </c>
      <c r="C4" s="35">
        <v>2013</v>
      </c>
      <c r="D4" s="22">
        <v>2966.6529111459254</v>
      </c>
      <c r="E4" s="34">
        <v>2018</v>
      </c>
      <c r="F4" s="33">
        <v>-28.213973302758188</v>
      </c>
    </row>
    <row r="5" spans="1:11" ht="14.5" x14ac:dyDescent="0.35">
      <c r="A5" s="6" t="s">
        <v>47</v>
      </c>
      <c r="B5" s="27">
        <v>13636.842144279763</v>
      </c>
      <c r="C5" s="35">
        <v>2013</v>
      </c>
      <c r="D5" s="22">
        <v>13657.917990738499</v>
      </c>
      <c r="E5" s="34">
        <v>2017</v>
      </c>
      <c r="F5" s="22">
        <v>21.075846458735906</v>
      </c>
    </row>
    <row r="6" spans="1:11" ht="14.5" x14ac:dyDescent="0.35">
      <c r="A6" s="6" t="s">
        <v>48</v>
      </c>
      <c r="B6" s="27">
        <v>629925.09105825261</v>
      </c>
      <c r="C6" s="35">
        <v>2013</v>
      </c>
      <c r="D6" s="22">
        <v>616120.9915835982</v>
      </c>
      <c r="E6" s="34">
        <v>2018</v>
      </c>
      <c r="F6" s="36">
        <v>-13804.099474654413</v>
      </c>
    </row>
    <row r="7" spans="1:11" ht="14.5" x14ac:dyDescent="0.35">
      <c r="A7" s="6" t="s">
        <v>49</v>
      </c>
      <c r="B7" s="27">
        <v>48761.67917842474</v>
      </c>
      <c r="C7" s="35">
        <v>2013</v>
      </c>
      <c r="D7" s="22">
        <v>48839.875607260925</v>
      </c>
      <c r="E7" s="34">
        <v>2017</v>
      </c>
      <c r="F7" s="22">
        <v>78.196428836184083</v>
      </c>
    </row>
    <row r="8" spans="1:11" ht="14.5" x14ac:dyDescent="0.35">
      <c r="A8" s="6" t="s">
        <v>50</v>
      </c>
      <c r="B8" s="27">
        <v>302825.88031214313</v>
      </c>
      <c r="C8" s="35">
        <v>2013</v>
      </c>
      <c r="D8" s="22">
        <v>300382.15035854949</v>
      </c>
      <c r="E8" s="34">
        <v>2017</v>
      </c>
      <c r="F8" s="36">
        <v>-2443.7299535936522</v>
      </c>
    </row>
    <row r="9" spans="1:11" ht="14.5" x14ac:dyDescent="0.35">
      <c r="A9" s="6" t="s">
        <v>26</v>
      </c>
      <c r="B9" s="27">
        <v>663676.6969947071</v>
      </c>
      <c r="C9" s="35">
        <v>2014</v>
      </c>
      <c r="D9" s="22">
        <v>654128.96418457781</v>
      </c>
      <c r="E9" s="34">
        <v>2018</v>
      </c>
      <c r="F9" s="36">
        <v>-9547.7328101293442</v>
      </c>
    </row>
    <row r="10" spans="1:11" ht="14.5" x14ac:dyDescent="0.35">
      <c r="A10" s="6" t="s">
        <v>51</v>
      </c>
      <c r="B10" s="27">
        <v>14954.681160208158</v>
      </c>
      <c r="C10" s="35">
        <v>2014</v>
      </c>
      <c r="D10" s="22">
        <v>14847.22451480901</v>
      </c>
      <c r="E10" s="34">
        <v>2018</v>
      </c>
      <c r="F10" s="33">
        <v>-107.45664539914897</v>
      </c>
    </row>
    <row r="11" spans="1:11" ht="14.5" x14ac:dyDescent="0.35">
      <c r="A11" s="30" t="s">
        <v>62</v>
      </c>
      <c r="B11" s="31">
        <f>SUM(B4:B10)</f>
        <v>1676775.7377324642</v>
      </c>
      <c r="C11" s="32"/>
      <c r="D11" s="31">
        <f>SUM(D4:D10)</f>
        <v>1650943.7771506798</v>
      </c>
      <c r="E11" s="32"/>
      <c r="F11" s="37">
        <f>SUM(F4:F10)</f>
        <v>-25831.960581784399</v>
      </c>
    </row>
    <row r="12" spans="1:11" x14ac:dyDescent="0.2">
      <c r="B12" s="38"/>
    </row>
    <row r="15" spans="1:11" x14ac:dyDescent="0.2">
      <c r="A15" s="46" t="s">
        <v>63</v>
      </c>
      <c r="B15" s="46"/>
      <c r="C15" s="46"/>
      <c r="D15" s="46"/>
      <c r="E15" s="46"/>
      <c r="F15" s="46"/>
      <c r="G15" s="46"/>
      <c r="H15" s="46"/>
      <c r="I15" s="46"/>
      <c r="J15" s="46"/>
      <c r="K15" s="46"/>
    </row>
    <row r="16" spans="1:11" x14ac:dyDescent="0.2">
      <c r="A16" s="46"/>
      <c r="B16" s="46"/>
      <c r="C16" s="46"/>
      <c r="D16" s="46"/>
      <c r="E16" s="46"/>
      <c r="F16" s="46"/>
      <c r="G16" s="46"/>
      <c r="H16" s="46"/>
      <c r="I16" s="46"/>
      <c r="J16" s="46"/>
      <c r="K16" s="46"/>
    </row>
    <row r="17" spans="1:11" x14ac:dyDescent="0.2">
      <c r="A17" s="46"/>
      <c r="B17" s="46"/>
      <c r="C17" s="46"/>
      <c r="D17" s="46"/>
      <c r="E17" s="46"/>
      <c r="F17" s="46"/>
      <c r="G17" s="46"/>
      <c r="H17" s="46"/>
      <c r="I17" s="46"/>
      <c r="J17" s="46"/>
      <c r="K17" s="46"/>
    </row>
    <row r="18" spans="1:11" x14ac:dyDescent="0.2">
      <c r="A18" s="46"/>
      <c r="B18" s="46"/>
      <c r="C18" s="46"/>
      <c r="D18" s="46"/>
      <c r="E18" s="46"/>
      <c r="F18" s="46"/>
      <c r="G18" s="46"/>
      <c r="H18" s="46"/>
      <c r="I18" s="46"/>
      <c r="J18" s="46"/>
      <c r="K18" s="46"/>
    </row>
    <row r="19" spans="1:11" x14ac:dyDescent="0.2">
      <c r="A19" s="46"/>
      <c r="B19" s="46"/>
      <c r="C19" s="46"/>
      <c r="D19" s="46"/>
      <c r="E19" s="46"/>
      <c r="F19" s="46"/>
      <c r="G19" s="46"/>
      <c r="H19" s="46"/>
      <c r="I19" s="46"/>
      <c r="J19" s="46"/>
      <c r="K19" s="46"/>
    </row>
    <row r="20" spans="1:11" x14ac:dyDescent="0.2">
      <c r="A20" s="46"/>
      <c r="B20" s="46"/>
      <c r="C20" s="46"/>
      <c r="D20" s="46"/>
      <c r="E20" s="46"/>
      <c r="F20" s="46"/>
      <c r="G20" s="46"/>
      <c r="H20" s="46"/>
      <c r="I20" s="46"/>
      <c r="J20" s="46"/>
      <c r="K20" s="46"/>
    </row>
    <row r="21" spans="1:11" x14ac:dyDescent="0.2">
      <c r="A21" s="46"/>
      <c r="B21" s="46"/>
      <c r="C21" s="46"/>
      <c r="D21" s="46"/>
      <c r="E21" s="46"/>
      <c r="F21" s="46"/>
      <c r="G21" s="46"/>
      <c r="H21" s="46"/>
      <c r="I21" s="46"/>
      <c r="J21" s="46"/>
      <c r="K21" s="46"/>
    </row>
    <row r="24" spans="1:11" x14ac:dyDescent="0.2">
      <c r="A24" s="49"/>
    </row>
  </sheetData>
  <mergeCells count="1">
    <mergeCell ref="A15: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2A95-9026-42F1-ACEE-EEC1ED220B58}">
  <dimension ref="A1:BC17"/>
  <sheetViews>
    <sheetView topLeftCell="A3" zoomScale="120" zoomScaleNormal="120" workbookViewId="0">
      <selection activeCell="M45" sqref="M45"/>
    </sheetView>
  </sheetViews>
  <sheetFormatPr defaultRowHeight="10" x14ac:dyDescent="0.2"/>
  <cols>
    <col min="1" max="1" width="21.77734375" customWidth="1"/>
    <col min="2" max="2" width="9.88671875" customWidth="1"/>
    <col min="3" max="3" width="12.33203125" customWidth="1"/>
    <col min="4" max="4" width="11.109375" customWidth="1"/>
    <col min="5" max="5" width="10.44140625" customWidth="1"/>
    <col min="6" max="6" width="12.6640625" customWidth="1"/>
    <col min="7" max="8" width="11.109375" customWidth="1"/>
    <col min="9" max="9" width="11.77734375" customWidth="1"/>
    <col min="10" max="10" width="12.33203125" customWidth="1"/>
    <col min="11" max="11" width="10.6640625" customWidth="1"/>
    <col min="12" max="12" width="11.88671875" customWidth="1"/>
    <col min="13" max="13" width="10.88671875" customWidth="1"/>
    <col min="14" max="14" width="12.44140625" customWidth="1"/>
    <col min="15" max="16" width="11.33203125" customWidth="1"/>
    <col min="17" max="17" width="11.109375" customWidth="1"/>
    <col min="18" max="18" width="10.6640625" customWidth="1"/>
    <col min="55" max="55" width="22" customWidth="1"/>
  </cols>
  <sheetData>
    <row r="1" spans="1:55" ht="10.5" x14ac:dyDescent="0.25">
      <c r="A1" s="2" t="s">
        <v>9</v>
      </c>
    </row>
    <row r="2" spans="1:55" ht="10.5" x14ac:dyDescent="0.25">
      <c r="A2" s="2" t="s">
        <v>30</v>
      </c>
    </row>
    <row r="3" spans="1:55" s="11" customFormat="1" ht="10.5" x14ac:dyDescent="0.25">
      <c r="A3" s="12"/>
      <c r="B3" s="47" t="s">
        <v>34</v>
      </c>
      <c r="C3" s="47"/>
      <c r="D3" s="47" t="s">
        <v>35</v>
      </c>
      <c r="E3" s="47"/>
      <c r="F3" s="47" t="s">
        <v>36</v>
      </c>
      <c r="G3" s="47"/>
      <c r="H3" s="47" t="s">
        <v>37</v>
      </c>
      <c r="I3" s="47"/>
      <c r="J3" s="47" t="s">
        <v>38</v>
      </c>
      <c r="K3" s="47"/>
      <c r="L3" s="47" t="s">
        <v>39</v>
      </c>
      <c r="M3" s="47"/>
      <c r="N3" s="47" t="s">
        <v>40</v>
      </c>
      <c r="O3" s="47"/>
      <c r="P3" s="47" t="s">
        <v>42</v>
      </c>
      <c r="Q3" s="47"/>
    </row>
    <row r="4" spans="1:55" ht="21" x14ac:dyDescent="0.25">
      <c r="A4" s="13" t="s">
        <v>29</v>
      </c>
      <c r="B4" s="14" t="s">
        <v>28</v>
      </c>
      <c r="C4" s="15" t="s">
        <v>41</v>
      </c>
      <c r="D4" s="14" t="s">
        <v>28</v>
      </c>
      <c r="E4" s="15" t="s">
        <v>41</v>
      </c>
      <c r="F4" s="14" t="s">
        <v>28</v>
      </c>
      <c r="G4" s="15" t="s">
        <v>41</v>
      </c>
      <c r="H4" s="14" t="s">
        <v>28</v>
      </c>
      <c r="I4" s="15" t="s">
        <v>41</v>
      </c>
      <c r="J4" s="14" t="s">
        <v>28</v>
      </c>
      <c r="K4" s="15" t="s">
        <v>41</v>
      </c>
      <c r="L4" s="14" t="s">
        <v>28</v>
      </c>
      <c r="M4" s="15" t="s">
        <v>41</v>
      </c>
      <c r="N4" s="14" t="s">
        <v>28</v>
      </c>
      <c r="O4" s="15" t="s">
        <v>41</v>
      </c>
      <c r="P4" s="14" t="s">
        <v>28</v>
      </c>
      <c r="Q4" s="15" t="s">
        <v>41</v>
      </c>
      <c r="BB4" t="s">
        <v>26</v>
      </c>
    </row>
    <row r="5" spans="1:55" ht="13" customHeight="1" x14ac:dyDescent="0.25">
      <c r="A5" s="16">
        <v>2014</v>
      </c>
      <c r="B5" s="17">
        <f>'Tree Canopy BMPs-raw data'!G8</f>
        <v>2.1133333332999995</v>
      </c>
      <c r="C5" s="17">
        <f>B5</f>
        <v>2.1133333332999995</v>
      </c>
      <c r="D5" s="17">
        <f>'Tree Canopy BMPs-raw data'!G18</f>
        <v>40.493333331900004</v>
      </c>
      <c r="E5" s="17">
        <f>D5</f>
        <v>40.493333331900004</v>
      </c>
      <c r="F5" s="17">
        <f>'Tree Canopy BMPs-raw data'!G28</f>
        <v>624.42107000000033</v>
      </c>
      <c r="G5" s="17">
        <f>F5</f>
        <v>624.42107000000033</v>
      </c>
      <c r="H5" s="17">
        <f>'Tree Canopy BMPs-raw data'!G38</f>
        <v>0</v>
      </c>
      <c r="I5" s="17">
        <f>H5</f>
        <v>0</v>
      </c>
      <c r="J5" s="17">
        <f>'Tree Canopy BMPs-raw data'!G48</f>
        <v>198.89906770381828</v>
      </c>
      <c r="K5" s="17">
        <f>J5</f>
        <v>198.89906770381828</v>
      </c>
      <c r="L5" s="17">
        <f>'Tree Canopy BMPs-raw data'!G58</f>
        <v>46.549964967762861</v>
      </c>
      <c r="M5" s="17">
        <f>L5</f>
        <v>46.549964967762861</v>
      </c>
      <c r="N5" s="17">
        <f>'Tree Canopy BMPs-raw data'!G68</f>
        <v>4.626666666600002</v>
      </c>
      <c r="O5" s="17">
        <f>N5</f>
        <v>4.626666666600002</v>
      </c>
      <c r="P5" s="17">
        <f t="shared" ref="P5:Q12" si="0">B5+D5+F5+H5+J5+L5+N5</f>
        <v>917.10343600338149</v>
      </c>
      <c r="Q5" s="17">
        <f t="shared" si="0"/>
        <v>917.10343600338149</v>
      </c>
      <c r="BB5" s="6" t="s">
        <v>32</v>
      </c>
      <c r="BC5" s="10" t="s">
        <v>33</v>
      </c>
    </row>
    <row r="6" spans="1:55" x14ac:dyDescent="0.2">
      <c r="A6" s="16">
        <v>2015</v>
      </c>
      <c r="B6" s="17">
        <f>'Tree Canopy BMPs-raw data'!G9</f>
        <v>1.0033333333000014</v>
      </c>
      <c r="C6" s="17">
        <f>C5+B6</f>
        <v>3.1166666666000009</v>
      </c>
      <c r="D6" s="17">
        <f>'Tree Canopy BMPs-raw data'!G19</f>
        <v>50.943333331100064</v>
      </c>
      <c r="E6" s="17">
        <f>E5+D6</f>
        <v>91.436666663000068</v>
      </c>
      <c r="F6" s="17">
        <f>'Tree Canopy BMPs-raw data'!G29</f>
        <v>845.83138000000099</v>
      </c>
      <c r="G6" s="17">
        <f>G5+F6</f>
        <v>1470.2524500000013</v>
      </c>
      <c r="H6" s="17">
        <f>'Tree Canopy BMPs-raw data'!G39</f>
        <v>0</v>
      </c>
      <c r="I6" s="17">
        <f>I5+H6</f>
        <v>0</v>
      </c>
      <c r="J6" s="17">
        <f>'Tree Canopy BMPs-raw data'!G49</f>
        <v>46.415731930563425</v>
      </c>
      <c r="K6" s="17">
        <f>K5+J6</f>
        <v>245.3147996343817</v>
      </c>
      <c r="L6" s="17">
        <f>'Tree Canopy BMPs-raw data'!G59</f>
        <v>40.793222095716629</v>
      </c>
      <c r="M6" s="17">
        <f>M5+L6</f>
        <v>87.34318706347949</v>
      </c>
      <c r="N6" s="17">
        <f>'Tree Canopy BMPs-raw data'!G69</f>
        <v>9.1500000000000128</v>
      </c>
      <c r="O6" s="17">
        <f>O5+N6</f>
        <v>13.776666666600015</v>
      </c>
      <c r="P6" s="17">
        <f t="shared" si="0"/>
        <v>994.13700069068102</v>
      </c>
      <c r="Q6" s="17">
        <f t="shared" si="0"/>
        <v>1911.2404366940625</v>
      </c>
      <c r="BB6" s="7" t="s">
        <v>23</v>
      </c>
      <c r="BC6" s="8">
        <v>10020.134843098489</v>
      </c>
    </row>
    <row r="7" spans="1:55" x14ac:dyDescent="0.2">
      <c r="A7" s="16">
        <v>2016</v>
      </c>
      <c r="B7" s="17">
        <f>'Tree Canopy BMPs-raw data'!G10</f>
        <v>0.24666666659999859</v>
      </c>
      <c r="C7" s="17">
        <f t="shared" ref="C7:C12" si="1">C6+B7</f>
        <v>3.3633333331999995</v>
      </c>
      <c r="D7" s="17">
        <f>'Tree Canopy BMPs-raw data'!G20</f>
        <v>35.393333325399851</v>
      </c>
      <c r="E7" s="17">
        <f t="shared" ref="E7:E12" si="2">E6+D7</f>
        <v>126.82999998839992</v>
      </c>
      <c r="F7" s="17">
        <f>'Tree Canopy BMPs-raw data'!G30</f>
        <v>1464.8183999999983</v>
      </c>
      <c r="G7" s="17">
        <f t="shared" ref="G7:G12" si="3">G6+F7</f>
        <v>2935.0708499999996</v>
      </c>
      <c r="H7" s="17">
        <f>'Tree Canopy BMPs-raw data'!G40</f>
        <v>3.94</v>
      </c>
      <c r="I7" s="17">
        <f t="shared" ref="I7:I12" si="4">I6+H7</f>
        <v>3.94</v>
      </c>
      <c r="J7" s="17">
        <f>'Tree Canopy BMPs-raw data'!G50</f>
        <v>3.0627277985331602E-2</v>
      </c>
      <c r="K7" s="17">
        <f t="shared" ref="K7:K12" si="5">K6+J7</f>
        <v>245.34542691236703</v>
      </c>
      <c r="L7" s="17">
        <f>'Tree Canopy BMPs-raw data'!G60</f>
        <v>50.819795598980591</v>
      </c>
      <c r="M7" s="17">
        <f t="shared" ref="M7:M12" si="6">M6+L7</f>
        <v>138.16298266246008</v>
      </c>
      <c r="N7" s="17">
        <f>'Tree Canopy BMPs-raw data'!G70</f>
        <v>5.8500000000999748</v>
      </c>
      <c r="O7" s="17">
        <f t="shared" ref="O7:O12" si="7">O6+N7</f>
        <v>19.62666666669999</v>
      </c>
      <c r="P7" s="17">
        <f t="shared" si="0"/>
        <v>1561.0988228690642</v>
      </c>
      <c r="Q7" s="17">
        <f t="shared" si="0"/>
        <v>3472.3392595631271</v>
      </c>
      <c r="BB7" s="7" t="s">
        <v>24</v>
      </c>
      <c r="BC7" s="8">
        <v>30080.018876399539</v>
      </c>
    </row>
    <row r="8" spans="1:55" x14ac:dyDescent="0.2">
      <c r="A8" s="16">
        <v>2017</v>
      </c>
      <c r="B8" s="17">
        <f>'Tree Canopy BMPs-raw data'!G11</f>
        <v>0.51000000000000068</v>
      </c>
      <c r="C8" s="17">
        <f t="shared" si="1"/>
        <v>3.8733333332000002</v>
      </c>
      <c r="D8" s="17">
        <f>'Tree Canopy BMPs-raw data'!G21</f>
        <v>43.199999995099176</v>
      </c>
      <c r="E8" s="17">
        <f t="shared" si="2"/>
        <v>170.0299999834991</v>
      </c>
      <c r="F8" s="17">
        <f>'Tree Canopy BMPs-raw data'!G31</f>
        <v>1602.2730267400857</v>
      </c>
      <c r="G8" s="17">
        <f t="shared" si="3"/>
        <v>4537.3438767400858</v>
      </c>
      <c r="H8" s="17">
        <f>'Tree Canopy BMPs-raw data'!G41</f>
        <v>0</v>
      </c>
      <c r="I8" s="17">
        <f t="shared" si="4"/>
        <v>3.94</v>
      </c>
      <c r="J8" s="17">
        <f>'Tree Canopy BMPs-raw data'!G51</f>
        <v>91.071480152230379</v>
      </c>
      <c r="K8" s="17">
        <f t="shared" si="5"/>
        <v>336.41690706459741</v>
      </c>
      <c r="L8" s="17">
        <f>'Tree Canopy BMPs-raw data'!G61</f>
        <v>67.433965507789537</v>
      </c>
      <c r="M8" s="17">
        <f t="shared" si="6"/>
        <v>205.59694817024962</v>
      </c>
      <c r="N8" s="17">
        <f>'Tree Canopy BMPs-raw data'!G71</f>
        <v>2.8266666667000067</v>
      </c>
      <c r="O8" s="17">
        <f t="shared" si="7"/>
        <v>22.453333333399996</v>
      </c>
      <c r="P8" s="17">
        <f t="shared" si="0"/>
        <v>1807.3151390619048</v>
      </c>
      <c r="Q8" s="17">
        <f t="shared" si="0"/>
        <v>5279.6543986250317</v>
      </c>
      <c r="BB8" s="7" t="s">
        <v>25</v>
      </c>
      <c r="BC8" s="8">
        <v>8485.19088067743</v>
      </c>
    </row>
    <row r="9" spans="1:55" ht="10.5" x14ac:dyDescent="0.25">
      <c r="A9" s="16">
        <v>2018</v>
      </c>
      <c r="B9" s="17">
        <f>'Tree Canopy BMPs-raw data'!G12</f>
        <v>2.2329999999999988</v>
      </c>
      <c r="C9" s="17">
        <f t="shared" si="1"/>
        <v>6.1063333331999985</v>
      </c>
      <c r="D9" s="17">
        <f>'Tree Canopy BMPs-raw data'!G22</f>
        <v>53.003333332200953</v>
      </c>
      <c r="E9" s="17">
        <f t="shared" si="2"/>
        <v>223.03333331570005</v>
      </c>
      <c r="F9" s="17">
        <f>'Tree Canopy BMPs-raw data'!G32</f>
        <v>978.90463999998974</v>
      </c>
      <c r="G9" s="17">
        <f t="shared" si="3"/>
        <v>5516.2485167400755</v>
      </c>
      <c r="H9" s="17">
        <f>'Tree Canopy BMPs-raw data'!G42</f>
        <v>11</v>
      </c>
      <c r="I9" s="17">
        <f t="shared" si="4"/>
        <v>14.94</v>
      </c>
      <c r="J9" s="17">
        <f>'Tree Canopy BMPs-raw data'!G52</f>
        <v>31.463423101279432</v>
      </c>
      <c r="K9" s="17">
        <f t="shared" si="5"/>
        <v>367.88033016587684</v>
      </c>
      <c r="L9" s="17">
        <f>'Tree Canopy BMPs-raw data'!G62</f>
        <v>67.919686467613076</v>
      </c>
      <c r="M9" s="17">
        <f t="shared" si="6"/>
        <v>273.51663463786269</v>
      </c>
      <c r="N9" s="17">
        <f>'Tree Canopy BMPs-raw data'!G72</f>
        <v>3.9433333334000054</v>
      </c>
      <c r="O9" s="17">
        <f t="shared" si="7"/>
        <v>26.396666666800002</v>
      </c>
      <c r="P9" s="17">
        <f t="shared" si="0"/>
        <v>1148.4674162344832</v>
      </c>
      <c r="Q9" s="17">
        <f t="shared" si="0"/>
        <v>6428.1218148595153</v>
      </c>
      <c r="BB9" s="6" t="s">
        <v>31</v>
      </c>
      <c r="BC9" s="9">
        <f t="shared" ref="BC9" si="8">SUM(BC6:BC8)</f>
        <v>48585.344600175456</v>
      </c>
    </row>
    <row r="10" spans="1:55" x14ac:dyDescent="0.2">
      <c r="A10" s="16">
        <v>2019</v>
      </c>
      <c r="B10" s="17">
        <f>'Tree Canopy BMPs-raw data'!G13</f>
        <v>2.9336666667000006</v>
      </c>
      <c r="C10" s="17">
        <f t="shared" si="1"/>
        <v>9.0399999998999991</v>
      </c>
      <c r="D10" s="17">
        <f>'Tree Canopy BMPs-raw data'!G23</f>
        <v>50.386666666300073</v>
      </c>
      <c r="E10" s="17">
        <f t="shared" si="2"/>
        <v>273.41999998200015</v>
      </c>
      <c r="F10" s="17">
        <f>'Tree Canopy BMPs-raw data'!G33</f>
        <v>655.88292000000001</v>
      </c>
      <c r="G10" s="17">
        <f t="shared" si="3"/>
        <v>6172.1314367400755</v>
      </c>
      <c r="H10" s="17">
        <f>'Tree Canopy BMPs-raw data'!G43</f>
        <v>21.6</v>
      </c>
      <c r="I10" s="17">
        <f t="shared" si="4"/>
        <v>36.54</v>
      </c>
      <c r="J10" s="17">
        <f>'Tree Canopy BMPs-raw data'!G53</f>
        <v>236.37543226319207</v>
      </c>
      <c r="K10" s="17">
        <f t="shared" si="5"/>
        <v>604.25576242906891</v>
      </c>
      <c r="L10" s="17">
        <f>'Tree Canopy BMPs-raw data'!G63</f>
        <v>23.365005396657068</v>
      </c>
      <c r="M10" s="17">
        <f t="shared" si="6"/>
        <v>296.88164003451976</v>
      </c>
      <c r="N10" s="17">
        <f>'Tree Canopy BMPs-raw data'!G73</f>
        <v>4.3933333332000046</v>
      </c>
      <c r="O10" s="17">
        <f t="shared" si="7"/>
        <v>30.790000000000006</v>
      </c>
      <c r="P10" s="17">
        <f t="shared" si="0"/>
        <v>994.93702432604937</v>
      </c>
      <c r="Q10" s="17">
        <f t="shared" si="0"/>
        <v>7423.0588391855636</v>
      </c>
    </row>
    <row r="11" spans="1:55" x14ac:dyDescent="0.2">
      <c r="A11" s="16">
        <v>2020</v>
      </c>
      <c r="B11" s="17">
        <f>'Tree Canopy BMPs-raw data'!G14</f>
        <v>4.2443701367182616</v>
      </c>
      <c r="C11" s="17">
        <f t="shared" si="1"/>
        <v>13.284370136618261</v>
      </c>
      <c r="D11" s="17">
        <f>'Tree Canopy BMPs-raw data'!G24</f>
        <v>47.799999998499743</v>
      </c>
      <c r="E11" s="17">
        <f t="shared" si="2"/>
        <v>321.21999998049989</v>
      </c>
      <c r="F11" s="17">
        <f>'Tree Canopy BMPs-raw data'!G34</f>
        <v>186.78901237061473</v>
      </c>
      <c r="G11" s="17">
        <f t="shared" si="3"/>
        <v>6358.9204491106902</v>
      </c>
      <c r="H11" s="17">
        <f>'Tree Canopy BMPs-raw data'!G44</f>
        <v>2.6899999999999835</v>
      </c>
      <c r="I11" s="17">
        <f t="shared" si="4"/>
        <v>39.229999999999983</v>
      </c>
      <c r="J11" s="17">
        <f>'Tree Canopy BMPs-raw data'!G54</f>
        <v>266.01690496978017</v>
      </c>
      <c r="K11" s="17">
        <f t="shared" si="5"/>
        <v>870.27266739884908</v>
      </c>
      <c r="L11" s="17">
        <f>'Tree Canopy BMPs-raw data'!G64</f>
        <v>21.634333407973145</v>
      </c>
      <c r="M11" s="17">
        <f t="shared" si="6"/>
        <v>318.51597344249291</v>
      </c>
      <c r="N11" s="17">
        <f>'Tree Canopy BMPs-raw data'!G74</f>
        <v>0.97333333320000293</v>
      </c>
      <c r="O11" s="17">
        <f t="shared" si="7"/>
        <v>31.763333333200009</v>
      </c>
      <c r="P11" s="17">
        <f t="shared" si="0"/>
        <v>530.14795421678605</v>
      </c>
      <c r="Q11" s="17">
        <f t="shared" si="0"/>
        <v>7953.2067934023498</v>
      </c>
    </row>
    <row r="12" spans="1:55" ht="10.5" x14ac:dyDescent="0.25">
      <c r="A12" s="16">
        <v>2021</v>
      </c>
      <c r="B12" s="17">
        <f>'Tree Canopy BMPs-raw data'!G15</f>
        <v>0.44473995077398421</v>
      </c>
      <c r="C12" s="17">
        <f t="shared" si="1"/>
        <v>13.729110087392245</v>
      </c>
      <c r="D12" s="17">
        <f>'Tree Canopy BMPs-raw data'!G25</f>
        <v>37.443333332999941</v>
      </c>
      <c r="E12" s="17">
        <f t="shared" si="2"/>
        <v>358.66333331349983</v>
      </c>
      <c r="F12" s="17">
        <f>'Tree Canopy BMPs-raw data'!G35</f>
        <v>142.08420000000115</v>
      </c>
      <c r="G12" s="17">
        <f t="shared" si="3"/>
        <v>6501.0046491106914</v>
      </c>
      <c r="H12" s="17">
        <f>'Tree Canopy BMPs-raw data'!G45</f>
        <v>0.94999999990000816</v>
      </c>
      <c r="I12" s="17">
        <f t="shared" si="4"/>
        <v>40.179999999899991</v>
      </c>
      <c r="J12" s="17">
        <f>'Tree Canopy BMPs-raw data'!G55</f>
        <v>45.194297074826181</v>
      </c>
      <c r="K12" s="17">
        <f t="shared" si="5"/>
        <v>915.46696447367526</v>
      </c>
      <c r="L12" s="17">
        <f>'Tree Canopy BMPs-raw data'!G65</f>
        <v>126.49393558993313</v>
      </c>
      <c r="M12" s="17">
        <f t="shared" si="6"/>
        <v>445.00990903242604</v>
      </c>
      <c r="N12" s="17">
        <f>'Tree Canopy BMPs-raw data'!G75</f>
        <v>1.6066666663999882</v>
      </c>
      <c r="O12" s="17">
        <f t="shared" si="7"/>
        <v>33.369999999599997</v>
      </c>
      <c r="P12" s="17">
        <f t="shared" si="0"/>
        <v>354.21717261483434</v>
      </c>
      <c r="Q12" s="18">
        <f t="shared" si="0"/>
        <v>8307.4239660171861</v>
      </c>
    </row>
    <row r="17" spans="1:1" x14ac:dyDescent="0.2">
      <c r="A17" s="19"/>
    </row>
  </sheetData>
  <mergeCells count="8">
    <mergeCell ref="N3:O3"/>
    <mergeCell ref="P3:Q3"/>
    <mergeCell ref="B3:C3"/>
    <mergeCell ref="D3:E3"/>
    <mergeCell ref="F3:G3"/>
    <mergeCell ref="H3:I3"/>
    <mergeCell ref="J3:K3"/>
    <mergeCell ref="L3:M3"/>
  </mergeCells>
  <pageMargins left="0.7" right="0.7" top="0.75" bottom="0.75" header="0.3" footer="0.3"/>
  <pageSetup orientation="portrait" r:id="rId1"/>
  <ignoredErrors>
    <ignoredError sqref="D5:D13 F5:F12 H5:H12 J5:J12 L5:L12 N5:N1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0F74-4F57-4562-B1D4-00B2FBD21940}">
  <dimension ref="A1:T75"/>
  <sheetViews>
    <sheetView workbookViewId="0">
      <selection activeCell="A4" sqref="A4"/>
    </sheetView>
  </sheetViews>
  <sheetFormatPr defaultRowHeight="10" x14ac:dyDescent="0.2"/>
  <cols>
    <col min="1" max="1" width="39.109375" bestFit="1" customWidth="1"/>
    <col min="2" max="2" width="29.33203125" bestFit="1" customWidth="1"/>
    <col min="3" max="4" width="17.21875" bestFit="1" customWidth="1"/>
    <col min="5" max="5" width="16.44140625" bestFit="1" customWidth="1"/>
    <col min="6" max="6" width="25.109375" bestFit="1" customWidth="1"/>
    <col min="7" max="7" width="14.77734375" bestFit="1" customWidth="1"/>
    <col min="10" max="10" width="39.109375" bestFit="1" customWidth="1"/>
    <col min="11" max="11" width="29.33203125" bestFit="1" customWidth="1"/>
    <col min="12" max="12" width="86.33203125" customWidth="1"/>
    <col min="13" max="13" width="20.21875" customWidth="1"/>
    <col min="14" max="14" width="20.88671875" customWidth="1"/>
    <col min="15" max="15" width="17.88671875" customWidth="1"/>
    <col min="16" max="16" width="15.88671875" customWidth="1"/>
  </cols>
  <sheetData>
    <row r="1" spans="1:20" x14ac:dyDescent="0.2">
      <c r="A1" t="s">
        <v>43</v>
      </c>
    </row>
    <row r="2" spans="1:20" ht="74" customHeight="1" x14ac:dyDescent="0.2">
      <c r="A2" s="48" t="s">
        <v>68</v>
      </c>
      <c r="B2" s="48"/>
      <c r="C2" s="48"/>
      <c r="D2" s="48"/>
      <c r="E2" s="48"/>
      <c r="F2" s="48"/>
    </row>
    <row r="3" spans="1:20" x14ac:dyDescent="0.2">
      <c r="A3" s="41"/>
      <c r="B3" s="41"/>
      <c r="C3" s="41"/>
      <c r="D3" s="41"/>
      <c r="E3" s="41"/>
      <c r="F3" s="41"/>
    </row>
    <row r="4" spans="1:20" ht="10.5" thickBot="1" x14ac:dyDescent="0.25">
      <c r="B4" s="3" t="s">
        <v>22</v>
      </c>
      <c r="C4" t="s">
        <v>23</v>
      </c>
      <c r="D4" t="s">
        <v>24</v>
      </c>
      <c r="E4" t="s">
        <v>25</v>
      </c>
      <c r="F4" s="20" t="s">
        <v>44</v>
      </c>
      <c r="G4" s="20" t="s">
        <v>27</v>
      </c>
    </row>
    <row r="5" spans="1:20" ht="11" thickTop="1" x14ac:dyDescent="0.25">
      <c r="A5" s="39" t="s">
        <v>17</v>
      </c>
      <c r="B5" t="s">
        <v>20</v>
      </c>
      <c r="C5" t="s">
        <v>20</v>
      </c>
      <c r="D5" t="s">
        <v>20</v>
      </c>
    </row>
    <row r="6" spans="1:20" ht="10.5" x14ac:dyDescent="0.25">
      <c r="A6" s="39" t="s">
        <v>18</v>
      </c>
      <c r="B6" t="s">
        <v>21</v>
      </c>
      <c r="C6" t="s">
        <v>19</v>
      </c>
      <c r="D6" t="s">
        <v>19</v>
      </c>
    </row>
    <row r="7" spans="1:20" ht="10.5" x14ac:dyDescent="0.25">
      <c r="A7" s="2" t="s">
        <v>10</v>
      </c>
      <c r="B7" s="40" t="s">
        <v>0</v>
      </c>
      <c r="C7" s="4">
        <v>0</v>
      </c>
      <c r="D7" s="4">
        <v>1.073</v>
      </c>
      <c r="E7" s="4">
        <v>0</v>
      </c>
      <c r="F7" s="4">
        <f t="shared" ref="F7:F15" si="0">SUM(C7:E7)</f>
        <v>1.073</v>
      </c>
      <c r="G7" t="s">
        <v>45</v>
      </c>
    </row>
    <row r="8" spans="1:20" ht="10.5" customHeight="1" x14ac:dyDescent="0.25">
      <c r="A8" s="2" t="s">
        <v>10</v>
      </c>
      <c r="B8" s="40" t="s">
        <v>1</v>
      </c>
      <c r="C8" s="4">
        <v>0.45</v>
      </c>
      <c r="D8" s="4">
        <v>2.7363333332999993</v>
      </c>
      <c r="E8" s="4">
        <v>0</v>
      </c>
      <c r="F8" s="4">
        <f t="shared" si="0"/>
        <v>3.1863333332999995</v>
      </c>
      <c r="G8" s="5">
        <f t="shared" ref="G8:G15" si="1">F8-F7</f>
        <v>2.1133333332999995</v>
      </c>
    </row>
    <row r="9" spans="1:20" ht="10.5" x14ac:dyDescent="0.25">
      <c r="A9" s="2" t="s">
        <v>10</v>
      </c>
      <c r="B9" s="40" t="s">
        <v>2</v>
      </c>
      <c r="C9" s="4">
        <v>0.45</v>
      </c>
      <c r="D9" s="4">
        <v>3.7396666666000007</v>
      </c>
      <c r="E9" s="4">
        <v>0</v>
      </c>
      <c r="F9" s="4">
        <f t="shared" si="0"/>
        <v>4.1896666666000009</v>
      </c>
      <c r="G9" s="5">
        <f t="shared" si="1"/>
        <v>1.0033333333000014</v>
      </c>
      <c r="M9" s="21"/>
      <c r="N9" s="21"/>
      <c r="O9" s="21"/>
      <c r="P9" s="21"/>
      <c r="Q9" s="21"/>
      <c r="R9" s="21"/>
      <c r="S9" s="21"/>
      <c r="T9" s="21"/>
    </row>
    <row r="10" spans="1:20" ht="10.5" x14ac:dyDescent="0.25">
      <c r="A10" s="2" t="s">
        <v>10</v>
      </c>
      <c r="B10" s="40" t="s">
        <v>3</v>
      </c>
      <c r="C10" s="4">
        <v>0.45000000000000007</v>
      </c>
      <c r="D10" s="4">
        <v>3.9863333331999993</v>
      </c>
      <c r="E10" s="4">
        <v>0</v>
      </c>
      <c r="F10" s="4">
        <f t="shared" si="0"/>
        <v>4.4363333331999995</v>
      </c>
      <c r="G10" s="5">
        <f t="shared" si="1"/>
        <v>0.24666666659999859</v>
      </c>
      <c r="L10" s="21"/>
      <c r="M10" s="21"/>
      <c r="N10" s="21"/>
      <c r="O10" s="21"/>
      <c r="P10" s="21"/>
      <c r="Q10" s="21"/>
      <c r="R10" s="21"/>
      <c r="S10" s="21"/>
      <c r="T10" s="21"/>
    </row>
    <row r="11" spans="1:20" ht="10.5" x14ac:dyDescent="0.25">
      <c r="A11" s="2" t="s">
        <v>10</v>
      </c>
      <c r="B11" s="40" t="s">
        <v>4</v>
      </c>
      <c r="C11" s="4">
        <v>0.45</v>
      </c>
      <c r="D11" s="4">
        <v>4.2363333332000002</v>
      </c>
      <c r="E11" s="4">
        <v>0.26</v>
      </c>
      <c r="F11" s="4">
        <f t="shared" si="0"/>
        <v>4.9463333332000001</v>
      </c>
      <c r="G11" s="5">
        <f t="shared" si="1"/>
        <v>0.51000000000000068</v>
      </c>
      <c r="L11" s="21"/>
      <c r="M11" s="21"/>
      <c r="N11" s="21"/>
      <c r="O11" s="21"/>
      <c r="P11" s="21"/>
      <c r="Q11" s="21"/>
      <c r="R11" s="21"/>
      <c r="S11" s="21"/>
      <c r="T11" s="21"/>
    </row>
    <row r="12" spans="1:20" ht="10.5" x14ac:dyDescent="0.25">
      <c r="A12" s="2" t="s">
        <v>10</v>
      </c>
      <c r="B12" s="40" t="s">
        <v>5</v>
      </c>
      <c r="C12" s="4">
        <v>0.45</v>
      </c>
      <c r="D12" s="4">
        <v>6.4693333331999989</v>
      </c>
      <c r="E12" s="4">
        <v>0.26</v>
      </c>
      <c r="F12" s="4">
        <f t="shared" si="0"/>
        <v>7.1793333331999989</v>
      </c>
      <c r="G12" s="5">
        <f t="shared" si="1"/>
        <v>2.2329999999999988</v>
      </c>
      <c r="L12" s="21"/>
      <c r="M12" s="21"/>
      <c r="N12" s="21"/>
      <c r="O12" s="21"/>
      <c r="P12" s="21"/>
      <c r="Q12" s="21"/>
      <c r="R12" s="21"/>
      <c r="S12" s="21"/>
      <c r="T12" s="21"/>
    </row>
    <row r="13" spans="1:20" ht="10.5" x14ac:dyDescent="0.25">
      <c r="A13" s="2" t="s">
        <v>10</v>
      </c>
      <c r="B13" s="40" t="s">
        <v>6</v>
      </c>
      <c r="C13" s="4">
        <v>0.45</v>
      </c>
      <c r="D13" s="4">
        <v>8.9889999999000008</v>
      </c>
      <c r="E13" s="4">
        <v>0.67400000000000004</v>
      </c>
      <c r="F13" s="4">
        <f t="shared" si="0"/>
        <v>10.1129999999</v>
      </c>
      <c r="G13" s="5">
        <f t="shared" si="1"/>
        <v>2.9336666667000006</v>
      </c>
      <c r="L13" s="21"/>
      <c r="M13" s="21"/>
      <c r="N13" s="21"/>
      <c r="O13" s="21"/>
      <c r="P13" s="21"/>
      <c r="Q13" s="21"/>
      <c r="R13" s="21"/>
      <c r="S13" s="21"/>
      <c r="T13" s="21"/>
    </row>
    <row r="14" spans="1:20" ht="10.5" x14ac:dyDescent="0.25">
      <c r="A14" s="2" t="s">
        <v>10</v>
      </c>
      <c r="B14" s="40" t="s">
        <v>7</v>
      </c>
      <c r="C14" s="4">
        <v>0.45</v>
      </c>
      <c r="D14" s="4">
        <v>12.908333333200002</v>
      </c>
      <c r="E14" s="4">
        <v>0.99903680341825962</v>
      </c>
      <c r="F14" s="4">
        <f t="shared" si="0"/>
        <v>14.357370136618261</v>
      </c>
      <c r="G14" s="5">
        <f t="shared" si="1"/>
        <v>4.2443701367182616</v>
      </c>
      <c r="L14" s="21"/>
      <c r="M14" s="21"/>
      <c r="N14" s="21"/>
      <c r="O14" s="21"/>
      <c r="P14" s="21"/>
      <c r="Q14" s="21"/>
      <c r="R14" s="21"/>
      <c r="S14" s="21"/>
      <c r="T14" s="21"/>
    </row>
    <row r="15" spans="1:20" ht="10.5" x14ac:dyDescent="0.25">
      <c r="A15" s="2" t="s">
        <v>10</v>
      </c>
      <c r="B15" s="40" t="s">
        <v>8</v>
      </c>
      <c r="C15" s="4">
        <v>0.45</v>
      </c>
      <c r="D15" s="4">
        <v>13.328333333200007</v>
      </c>
      <c r="E15" s="4">
        <v>1.0237767541922391</v>
      </c>
      <c r="F15" s="4">
        <f t="shared" si="0"/>
        <v>14.802110087392245</v>
      </c>
      <c r="G15" s="5">
        <f t="shared" si="1"/>
        <v>0.44473995077398421</v>
      </c>
      <c r="L15" s="21"/>
      <c r="M15" s="21"/>
      <c r="N15" s="21"/>
      <c r="O15" s="21"/>
      <c r="P15" s="21"/>
      <c r="Q15" s="21"/>
      <c r="R15" s="21"/>
      <c r="S15" s="21"/>
      <c r="T15" s="21"/>
    </row>
    <row r="16" spans="1:20" ht="10.5" x14ac:dyDescent="0.25">
      <c r="A16" s="2"/>
      <c r="B16" s="40"/>
      <c r="C16" s="4"/>
      <c r="D16" s="4"/>
      <c r="E16" s="4"/>
      <c r="F16" s="4"/>
      <c r="G16" s="5"/>
      <c r="L16" s="21"/>
      <c r="M16" s="21"/>
      <c r="N16" s="21"/>
      <c r="O16" s="21"/>
      <c r="P16" s="21"/>
      <c r="Q16" s="21"/>
      <c r="R16" s="21"/>
      <c r="S16" s="21"/>
      <c r="T16" s="21"/>
    </row>
    <row r="17" spans="1:7" ht="10.5" x14ac:dyDescent="0.25">
      <c r="A17" s="2" t="s">
        <v>11</v>
      </c>
      <c r="B17" s="40" t="s">
        <v>0</v>
      </c>
      <c r="C17" s="4">
        <v>0</v>
      </c>
      <c r="D17" s="4">
        <v>188.81999999569999</v>
      </c>
      <c r="E17" s="4">
        <v>0</v>
      </c>
      <c r="F17" s="4">
        <f t="shared" ref="F17:F25" si="2">SUM(C17:E17)</f>
        <v>188.81999999569999</v>
      </c>
      <c r="G17" s="5" t="s">
        <v>45</v>
      </c>
    </row>
    <row r="18" spans="1:7" ht="10" customHeight="1" x14ac:dyDescent="0.25">
      <c r="A18" s="2" t="s">
        <v>11</v>
      </c>
      <c r="B18" s="40" t="s">
        <v>1</v>
      </c>
      <c r="C18" s="4">
        <v>0</v>
      </c>
      <c r="D18" s="4">
        <v>229.31333332759999</v>
      </c>
      <c r="E18" s="4">
        <v>0</v>
      </c>
      <c r="F18" s="4">
        <f t="shared" si="2"/>
        <v>229.31333332759999</v>
      </c>
      <c r="G18" s="5">
        <f t="shared" ref="G18:G25" si="3">F18-F17</f>
        <v>40.493333331900004</v>
      </c>
    </row>
    <row r="19" spans="1:7" ht="10.5" x14ac:dyDescent="0.25">
      <c r="A19" s="2" t="s">
        <v>11</v>
      </c>
      <c r="B19" s="40" t="s">
        <v>2</v>
      </c>
      <c r="C19" s="4">
        <v>0</v>
      </c>
      <c r="D19" s="4">
        <v>280.25666665870006</v>
      </c>
      <c r="E19" s="4">
        <v>0</v>
      </c>
      <c r="F19" s="4">
        <f t="shared" si="2"/>
        <v>280.25666665870006</v>
      </c>
      <c r="G19" s="5">
        <f t="shared" si="3"/>
        <v>50.943333331100064</v>
      </c>
    </row>
    <row r="20" spans="1:7" ht="10.5" x14ac:dyDescent="0.25">
      <c r="A20" s="2" t="s">
        <v>11</v>
      </c>
      <c r="B20" s="40" t="s">
        <v>3</v>
      </c>
      <c r="C20" s="4">
        <v>0</v>
      </c>
      <c r="D20" s="4">
        <v>315.64999998409991</v>
      </c>
      <c r="E20" s="4">
        <v>0</v>
      </c>
      <c r="F20" s="4">
        <f t="shared" si="2"/>
        <v>315.64999998409991</v>
      </c>
      <c r="G20" s="5">
        <f t="shared" si="3"/>
        <v>35.393333325399851</v>
      </c>
    </row>
    <row r="21" spans="1:7" ht="10.5" x14ac:dyDescent="0.25">
      <c r="A21" s="2" t="s">
        <v>11</v>
      </c>
      <c r="B21" s="40" t="s">
        <v>4</v>
      </c>
      <c r="C21" s="4">
        <v>0</v>
      </c>
      <c r="D21" s="4">
        <v>358.84999997919908</v>
      </c>
      <c r="E21" s="4">
        <v>0</v>
      </c>
      <c r="F21" s="4">
        <f t="shared" si="2"/>
        <v>358.84999997919908</v>
      </c>
      <c r="G21" s="5">
        <f t="shared" si="3"/>
        <v>43.199999995099176</v>
      </c>
    </row>
    <row r="22" spans="1:7" ht="10.5" x14ac:dyDescent="0.25">
      <c r="A22" s="2" t="s">
        <v>11</v>
      </c>
      <c r="B22" s="40" t="s">
        <v>5</v>
      </c>
      <c r="C22" s="4">
        <v>0</v>
      </c>
      <c r="D22" s="4">
        <v>411.85333331140004</v>
      </c>
      <c r="E22" s="4">
        <v>0</v>
      </c>
      <c r="F22" s="4">
        <f t="shared" si="2"/>
        <v>411.85333331140004</v>
      </c>
      <c r="G22" s="5">
        <f t="shared" si="3"/>
        <v>53.003333332200953</v>
      </c>
    </row>
    <row r="23" spans="1:7" ht="10.5" x14ac:dyDescent="0.25">
      <c r="A23" s="2" t="s">
        <v>11</v>
      </c>
      <c r="B23" s="40" t="s">
        <v>6</v>
      </c>
      <c r="C23" s="4">
        <v>0</v>
      </c>
      <c r="D23" s="4">
        <v>462.23999997770011</v>
      </c>
      <c r="E23" s="4">
        <v>0</v>
      </c>
      <c r="F23" s="4">
        <f t="shared" si="2"/>
        <v>462.23999997770011</v>
      </c>
      <c r="G23" s="5">
        <f t="shared" si="3"/>
        <v>50.386666666300073</v>
      </c>
    </row>
    <row r="24" spans="1:7" ht="10.5" x14ac:dyDescent="0.25">
      <c r="A24" s="2" t="s">
        <v>11</v>
      </c>
      <c r="B24" s="40" t="s">
        <v>7</v>
      </c>
      <c r="C24" s="4">
        <v>0</v>
      </c>
      <c r="D24" s="4">
        <v>510.03999997619985</v>
      </c>
      <c r="E24" s="4">
        <v>0</v>
      </c>
      <c r="F24" s="4">
        <f t="shared" si="2"/>
        <v>510.03999997619985</v>
      </c>
      <c r="G24" s="5">
        <f t="shared" si="3"/>
        <v>47.799999998499743</v>
      </c>
    </row>
    <row r="25" spans="1:7" ht="10.5" x14ac:dyDescent="0.25">
      <c r="A25" s="2" t="s">
        <v>11</v>
      </c>
      <c r="B25" s="40" t="s">
        <v>8</v>
      </c>
      <c r="C25" s="4">
        <v>0</v>
      </c>
      <c r="D25" s="4">
        <v>547.48333330919979</v>
      </c>
      <c r="E25" s="4">
        <v>0</v>
      </c>
      <c r="F25" s="4">
        <f t="shared" si="2"/>
        <v>547.48333330919979</v>
      </c>
      <c r="G25" s="5">
        <f t="shared" si="3"/>
        <v>37.443333332999941</v>
      </c>
    </row>
    <row r="26" spans="1:7" ht="10.5" x14ac:dyDescent="0.25">
      <c r="A26" s="2"/>
      <c r="B26" s="40"/>
      <c r="C26" s="4"/>
      <c r="D26" s="4"/>
      <c r="E26" s="4"/>
      <c r="F26" s="4"/>
      <c r="G26" s="5"/>
    </row>
    <row r="27" spans="1:7" ht="10.5" x14ac:dyDescent="0.25">
      <c r="A27" s="2" t="s">
        <v>12</v>
      </c>
      <c r="B27" s="40" t="s">
        <v>0</v>
      </c>
      <c r="C27" s="4">
        <v>1227.2859697428007</v>
      </c>
      <c r="D27" s="4">
        <v>1337.5376943335389</v>
      </c>
      <c r="E27" s="4">
        <v>489.77000000000015</v>
      </c>
      <c r="F27" s="4">
        <f t="shared" ref="F27:F35" si="4">SUM(C27:E27)</f>
        <v>3054.5936640763398</v>
      </c>
      <c r="G27" s="5" t="s">
        <v>45</v>
      </c>
    </row>
    <row r="28" spans="1:7" ht="10.5" x14ac:dyDescent="0.25">
      <c r="A28" s="2" t="s">
        <v>12</v>
      </c>
      <c r="B28" s="40" t="s">
        <v>1</v>
      </c>
      <c r="C28" s="4">
        <v>1378.3308697428001</v>
      </c>
      <c r="D28" s="4">
        <v>1793.6138643335403</v>
      </c>
      <c r="E28" s="4">
        <v>507.06999999999977</v>
      </c>
      <c r="F28" s="4">
        <f t="shared" si="4"/>
        <v>3679.0147340763401</v>
      </c>
      <c r="G28" s="5">
        <f t="shared" ref="G28:G35" si="5">F28-F27</f>
        <v>624.42107000000033</v>
      </c>
    </row>
    <row r="29" spans="1:7" ht="10.5" x14ac:dyDescent="0.25">
      <c r="A29" s="2" t="s">
        <v>12</v>
      </c>
      <c r="B29" s="40" t="s">
        <v>2</v>
      </c>
      <c r="C29" s="4">
        <v>1536.7963397428009</v>
      </c>
      <c r="D29" s="4">
        <v>2210.2797743335395</v>
      </c>
      <c r="E29" s="4">
        <v>777.77000000000089</v>
      </c>
      <c r="F29" s="4">
        <f t="shared" si="4"/>
        <v>4524.8461140763411</v>
      </c>
      <c r="G29" s="5">
        <f t="shared" si="5"/>
        <v>845.83138000000099</v>
      </c>
    </row>
    <row r="30" spans="1:7" ht="10.5" x14ac:dyDescent="0.25">
      <c r="A30" s="2" t="s">
        <v>12</v>
      </c>
      <c r="B30" s="40" t="s">
        <v>3</v>
      </c>
      <c r="C30" s="4">
        <v>1632.9286097428005</v>
      </c>
      <c r="D30" s="4">
        <v>3472.3659043335383</v>
      </c>
      <c r="E30" s="4">
        <v>884.37000000000046</v>
      </c>
      <c r="F30" s="4">
        <f t="shared" si="4"/>
        <v>5989.6645140763394</v>
      </c>
      <c r="G30" s="5">
        <f t="shared" si="5"/>
        <v>1464.8183999999983</v>
      </c>
    </row>
    <row r="31" spans="1:7" ht="10.5" x14ac:dyDescent="0.25">
      <c r="A31" s="2" t="s">
        <v>12</v>
      </c>
      <c r="B31" s="40" t="s">
        <v>4</v>
      </c>
      <c r="C31" s="4">
        <v>1669.0916997428001</v>
      </c>
      <c r="D31" s="4">
        <v>4268.1758410736229</v>
      </c>
      <c r="E31" s="4">
        <v>1654.6700000000017</v>
      </c>
      <c r="F31" s="4">
        <f t="shared" si="4"/>
        <v>7591.9375408164251</v>
      </c>
      <c r="G31" s="5">
        <f t="shared" si="5"/>
        <v>1602.2730267400857</v>
      </c>
    </row>
    <row r="32" spans="1:7" ht="10.5" x14ac:dyDescent="0.25">
      <c r="A32" s="2" t="s">
        <v>12</v>
      </c>
      <c r="B32" s="40" t="s">
        <v>5</v>
      </c>
      <c r="C32" s="4">
        <v>1673.6857097428003</v>
      </c>
      <c r="D32" s="4">
        <v>4622.7864710736139</v>
      </c>
      <c r="E32" s="4">
        <v>2274.3700000000008</v>
      </c>
      <c r="F32" s="4">
        <f t="shared" si="4"/>
        <v>8570.8421808164148</v>
      </c>
      <c r="G32" s="5">
        <f t="shared" si="5"/>
        <v>978.90463999998974</v>
      </c>
    </row>
    <row r="33" spans="1:7" ht="10.5" x14ac:dyDescent="0.25">
      <c r="A33" s="2" t="s">
        <v>12</v>
      </c>
      <c r="B33" s="40" t="s">
        <v>6</v>
      </c>
      <c r="C33" s="4">
        <v>1805.7022497428013</v>
      </c>
      <c r="D33" s="4">
        <v>4734.5528510736158</v>
      </c>
      <c r="E33" s="4">
        <v>2686.469999999998</v>
      </c>
      <c r="F33" s="4">
        <f t="shared" si="4"/>
        <v>9226.7251008164149</v>
      </c>
      <c r="G33" s="5">
        <f t="shared" si="5"/>
        <v>655.88292000000001</v>
      </c>
    </row>
    <row r="34" spans="1:7" ht="10.5" x14ac:dyDescent="0.25">
      <c r="A34" s="2" t="s">
        <v>12</v>
      </c>
      <c r="B34" s="40" t="s">
        <v>7</v>
      </c>
      <c r="C34" s="4">
        <v>1894.507809742802</v>
      </c>
      <c r="D34" s="4">
        <v>4825.1363034442265</v>
      </c>
      <c r="E34" s="4">
        <v>2693.87</v>
      </c>
      <c r="F34" s="4">
        <f t="shared" si="4"/>
        <v>9413.5141131870296</v>
      </c>
      <c r="G34" s="5">
        <f t="shared" si="5"/>
        <v>186.78901237061473</v>
      </c>
    </row>
    <row r="35" spans="1:7" ht="10.5" x14ac:dyDescent="0.25">
      <c r="A35" s="2" t="s">
        <v>12</v>
      </c>
      <c r="B35" s="40" t="s">
        <v>8</v>
      </c>
      <c r="C35" s="4">
        <v>1937.5190097428008</v>
      </c>
      <c r="D35" s="4">
        <v>4924.209303444226</v>
      </c>
      <c r="E35" s="4">
        <v>2693.8700000000044</v>
      </c>
      <c r="F35" s="4">
        <f t="shared" si="4"/>
        <v>9555.5983131870307</v>
      </c>
      <c r="G35" s="5">
        <f t="shared" si="5"/>
        <v>142.08420000000115</v>
      </c>
    </row>
    <row r="36" spans="1:7" ht="10.5" x14ac:dyDescent="0.25">
      <c r="A36" s="2"/>
      <c r="B36" s="40"/>
      <c r="C36" s="4"/>
      <c r="D36" s="4"/>
      <c r="E36" s="4"/>
      <c r="F36" s="4"/>
      <c r="G36" s="5"/>
    </row>
    <row r="37" spans="1:7" ht="10.5" x14ac:dyDescent="0.25">
      <c r="A37" s="2" t="s">
        <v>13</v>
      </c>
      <c r="B37" s="40" t="s">
        <v>0</v>
      </c>
      <c r="C37" s="4">
        <v>0</v>
      </c>
      <c r="D37" s="4">
        <v>0</v>
      </c>
      <c r="E37" s="4">
        <v>0</v>
      </c>
      <c r="F37" s="4">
        <f t="shared" ref="F37:F45" si="6">SUM(C37:E37)</f>
        <v>0</v>
      </c>
      <c r="G37" s="5" t="s">
        <v>45</v>
      </c>
    </row>
    <row r="38" spans="1:7" ht="10.5" x14ac:dyDescent="0.25">
      <c r="A38" s="2" t="s">
        <v>13</v>
      </c>
      <c r="B38" s="40" t="s">
        <v>1</v>
      </c>
      <c r="C38" s="4">
        <v>0</v>
      </c>
      <c r="D38" s="4">
        <v>0</v>
      </c>
      <c r="E38" s="4">
        <v>0</v>
      </c>
      <c r="F38" s="4">
        <f t="shared" si="6"/>
        <v>0</v>
      </c>
      <c r="G38" s="5">
        <f t="shared" ref="G38:G45" si="7">F38-F37</f>
        <v>0</v>
      </c>
    </row>
    <row r="39" spans="1:7" ht="10.5" x14ac:dyDescent="0.25">
      <c r="A39" s="2" t="s">
        <v>13</v>
      </c>
      <c r="B39" s="40" t="s">
        <v>2</v>
      </c>
      <c r="C39" s="4">
        <v>0</v>
      </c>
      <c r="D39" s="4">
        <v>0</v>
      </c>
      <c r="E39" s="4">
        <v>0</v>
      </c>
      <c r="F39" s="4">
        <f t="shared" si="6"/>
        <v>0</v>
      </c>
      <c r="G39" s="5">
        <f t="shared" si="7"/>
        <v>0</v>
      </c>
    </row>
    <row r="40" spans="1:7" ht="10.5" x14ac:dyDescent="0.25">
      <c r="A40" s="2" t="s">
        <v>13</v>
      </c>
      <c r="B40" s="40" t="s">
        <v>3</v>
      </c>
      <c r="C40" s="4">
        <v>3.08</v>
      </c>
      <c r="D40" s="4">
        <v>0.85999999999999976</v>
      </c>
      <c r="E40" s="4">
        <v>0</v>
      </c>
      <c r="F40" s="4">
        <f t="shared" si="6"/>
        <v>3.94</v>
      </c>
      <c r="G40" s="5">
        <f t="shared" si="7"/>
        <v>3.94</v>
      </c>
    </row>
    <row r="41" spans="1:7" ht="10.5" x14ac:dyDescent="0.25">
      <c r="A41" s="2" t="s">
        <v>13</v>
      </c>
      <c r="B41" s="40" t="s">
        <v>4</v>
      </c>
      <c r="C41" s="4">
        <v>3.08</v>
      </c>
      <c r="D41" s="4">
        <v>0.86000000000000021</v>
      </c>
      <c r="E41" s="4">
        <v>0</v>
      </c>
      <c r="F41" s="4">
        <f t="shared" si="6"/>
        <v>3.9400000000000004</v>
      </c>
      <c r="G41" s="5">
        <f t="shared" si="7"/>
        <v>0</v>
      </c>
    </row>
    <row r="42" spans="1:7" ht="10.5" x14ac:dyDescent="0.25">
      <c r="A42" s="2" t="s">
        <v>13</v>
      </c>
      <c r="B42" s="40" t="s">
        <v>5</v>
      </c>
      <c r="C42" s="4">
        <v>14.08</v>
      </c>
      <c r="D42" s="4">
        <v>0.86</v>
      </c>
      <c r="E42" s="4">
        <v>0</v>
      </c>
      <c r="F42" s="4">
        <f t="shared" si="6"/>
        <v>14.94</v>
      </c>
      <c r="G42" s="5">
        <f t="shared" si="7"/>
        <v>11</v>
      </c>
    </row>
    <row r="43" spans="1:7" ht="10.5" x14ac:dyDescent="0.25">
      <c r="A43" s="2" t="s">
        <v>13</v>
      </c>
      <c r="B43" s="40" t="s">
        <v>6</v>
      </c>
      <c r="C43" s="4">
        <v>34.18</v>
      </c>
      <c r="D43" s="4">
        <v>2.3599999999999994</v>
      </c>
      <c r="E43" s="4">
        <v>0</v>
      </c>
      <c r="F43" s="4">
        <f t="shared" si="6"/>
        <v>36.54</v>
      </c>
      <c r="G43" s="5">
        <f t="shared" si="7"/>
        <v>21.6</v>
      </c>
    </row>
    <row r="44" spans="1:7" ht="10.5" x14ac:dyDescent="0.25">
      <c r="A44" s="2" t="s">
        <v>13</v>
      </c>
      <c r="B44" s="40" t="s">
        <v>7</v>
      </c>
      <c r="C44" s="4">
        <v>35.389999999999986</v>
      </c>
      <c r="D44" s="4">
        <v>3.8399999999999994</v>
      </c>
      <c r="E44" s="4">
        <v>0</v>
      </c>
      <c r="F44" s="4">
        <f t="shared" si="6"/>
        <v>39.229999999999983</v>
      </c>
      <c r="G44" s="5">
        <f t="shared" si="7"/>
        <v>2.6899999999999835</v>
      </c>
    </row>
    <row r="45" spans="1:7" ht="10.5" x14ac:dyDescent="0.25">
      <c r="A45" s="2" t="s">
        <v>13</v>
      </c>
      <c r="B45" s="40" t="s">
        <v>8</v>
      </c>
      <c r="C45" s="4">
        <v>36.029999999999987</v>
      </c>
      <c r="D45" s="4">
        <v>4.1499999999000003</v>
      </c>
      <c r="E45" s="4">
        <v>0</v>
      </c>
      <c r="F45" s="4">
        <f t="shared" si="6"/>
        <v>40.179999999899991</v>
      </c>
      <c r="G45" s="5">
        <f t="shared" si="7"/>
        <v>0.94999999990000816</v>
      </c>
    </row>
    <row r="46" spans="1:7" ht="10.5" x14ac:dyDescent="0.25">
      <c r="A46" s="2"/>
      <c r="B46" s="40"/>
      <c r="C46" s="4"/>
      <c r="D46" s="4"/>
      <c r="E46" s="4"/>
      <c r="F46" s="4"/>
      <c r="G46" s="5"/>
    </row>
    <row r="47" spans="1:7" ht="10.5" x14ac:dyDescent="0.25">
      <c r="A47" s="2" t="s">
        <v>14</v>
      </c>
      <c r="B47" s="40" t="s">
        <v>0</v>
      </c>
      <c r="C47" s="4">
        <v>37.079968249547264</v>
      </c>
      <c r="D47" s="4">
        <v>24.946130004809113</v>
      </c>
      <c r="E47" s="4">
        <v>0</v>
      </c>
      <c r="F47" s="4">
        <f t="shared" ref="F47:F55" si="8">SUM(C47:E47)</f>
        <v>62.026098254356377</v>
      </c>
      <c r="G47" s="5" t="s">
        <v>45</v>
      </c>
    </row>
    <row r="48" spans="1:7" ht="10.5" x14ac:dyDescent="0.25">
      <c r="A48" s="2" t="s">
        <v>14</v>
      </c>
      <c r="B48" s="40" t="s">
        <v>1</v>
      </c>
      <c r="C48" s="4">
        <v>234.77789808188493</v>
      </c>
      <c r="D48" s="4">
        <v>26.147267876289749</v>
      </c>
      <c r="E48" s="4">
        <v>0</v>
      </c>
      <c r="F48" s="4">
        <f t="shared" si="8"/>
        <v>260.92516595817466</v>
      </c>
      <c r="G48" s="5">
        <f t="shared" ref="G48:G55" si="9">F48-F47</f>
        <v>198.89906770381828</v>
      </c>
    </row>
    <row r="49" spans="1:7" ht="10.5" x14ac:dyDescent="0.25">
      <c r="A49" s="2" t="s">
        <v>14</v>
      </c>
      <c r="B49" s="40" t="s">
        <v>2</v>
      </c>
      <c r="C49" s="4">
        <v>262.50623825564082</v>
      </c>
      <c r="D49" s="4">
        <v>44.834659633097267</v>
      </c>
      <c r="E49" s="4">
        <v>0</v>
      </c>
      <c r="F49" s="4">
        <f t="shared" si="8"/>
        <v>307.34089788873808</v>
      </c>
      <c r="G49" s="5">
        <f t="shared" si="9"/>
        <v>46.415731930563425</v>
      </c>
    </row>
    <row r="50" spans="1:7" ht="10.5" x14ac:dyDescent="0.25">
      <c r="A50" s="2" t="s">
        <v>14</v>
      </c>
      <c r="B50" s="40" t="s">
        <v>3</v>
      </c>
      <c r="C50" s="4">
        <v>262.5161792949603</v>
      </c>
      <c r="D50" s="4">
        <v>44.855345871763141</v>
      </c>
      <c r="E50" s="4">
        <v>0</v>
      </c>
      <c r="F50" s="4">
        <f t="shared" si="8"/>
        <v>307.37152516672342</v>
      </c>
      <c r="G50" s="5">
        <f t="shared" si="9"/>
        <v>3.0627277985331602E-2</v>
      </c>
    </row>
    <row r="51" spans="1:7" ht="10.5" x14ac:dyDescent="0.25">
      <c r="A51" s="2" t="s">
        <v>14</v>
      </c>
      <c r="B51" s="40" t="s">
        <v>4</v>
      </c>
      <c r="C51" s="4">
        <v>262.51833360148601</v>
      </c>
      <c r="D51" s="4">
        <v>135.92467171746779</v>
      </c>
      <c r="E51" s="4">
        <v>0</v>
      </c>
      <c r="F51" s="4">
        <f t="shared" si="8"/>
        <v>398.44300531895379</v>
      </c>
      <c r="G51" s="5">
        <f t="shared" si="9"/>
        <v>91.071480152230379</v>
      </c>
    </row>
    <row r="52" spans="1:7" ht="10.5" x14ac:dyDescent="0.25">
      <c r="A52" s="2" t="s">
        <v>14</v>
      </c>
      <c r="B52" s="40" t="s">
        <v>5</v>
      </c>
      <c r="C52" s="4">
        <v>269.44052121435908</v>
      </c>
      <c r="D52" s="4">
        <v>160.29890720587414</v>
      </c>
      <c r="E52" s="4">
        <v>0.16699999999999998</v>
      </c>
      <c r="F52" s="4">
        <f t="shared" si="8"/>
        <v>429.90642842023323</v>
      </c>
      <c r="G52" s="5">
        <f t="shared" si="9"/>
        <v>31.463423101279432</v>
      </c>
    </row>
    <row r="53" spans="1:7" ht="10.5" x14ac:dyDescent="0.25">
      <c r="A53" s="2" t="s">
        <v>14</v>
      </c>
      <c r="B53" s="40" t="s">
        <v>6</v>
      </c>
      <c r="C53" s="4">
        <v>279.41520306573238</v>
      </c>
      <c r="D53" s="4">
        <v>386.19965761769288</v>
      </c>
      <c r="E53" s="4">
        <v>0.66700000000000004</v>
      </c>
      <c r="F53" s="4">
        <f t="shared" si="8"/>
        <v>666.28186068342529</v>
      </c>
      <c r="G53" s="5">
        <f t="shared" si="9"/>
        <v>236.37543226319207</v>
      </c>
    </row>
    <row r="54" spans="1:7" ht="10.5" x14ac:dyDescent="0.25">
      <c r="A54" s="2" t="s">
        <v>14</v>
      </c>
      <c r="B54" s="40" t="s">
        <v>7</v>
      </c>
      <c r="C54" s="4">
        <v>309.95534243045319</v>
      </c>
      <c r="D54" s="4">
        <v>571.56982322275223</v>
      </c>
      <c r="E54" s="4">
        <v>50.773600000000002</v>
      </c>
      <c r="F54" s="4">
        <f t="shared" si="8"/>
        <v>932.29876565320546</v>
      </c>
      <c r="G54" s="5">
        <f t="shared" si="9"/>
        <v>266.01690496978017</v>
      </c>
    </row>
    <row r="55" spans="1:7" ht="10.5" x14ac:dyDescent="0.25">
      <c r="A55" s="2" t="s">
        <v>14</v>
      </c>
      <c r="B55" s="40" t="s">
        <v>8</v>
      </c>
      <c r="C55" s="4">
        <v>340.8692207448218</v>
      </c>
      <c r="D55" s="4">
        <v>585.8502419832098</v>
      </c>
      <c r="E55" s="4">
        <v>50.773599999999995</v>
      </c>
      <c r="F55" s="4">
        <f t="shared" si="8"/>
        <v>977.49306272803165</v>
      </c>
      <c r="G55" s="5">
        <f t="shared" si="9"/>
        <v>45.194297074826181</v>
      </c>
    </row>
    <row r="56" spans="1:7" ht="10.5" x14ac:dyDescent="0.25">
      <c r="A56" s="2"/>
      <c r="B56" s="40"/>
      <c r="C56" s="4"/>
      <c r="D56" s="4"/>
      <c r="E56" s="4"/>
      <c r="F56" s="4"/>
      <c r="G56" s="5"/>
    </row>
    <row r="57" spans="1:7" ht="10.5" x14ac:dyDescent="0.25">
      <c r="A57" s="2" t="s">
        <v>15</v>
      </c>
      <c r="B57" s="40" t="s">
        <v>0</v>
      </c>
      <c r="C57" s="4">
        <v>45.695100000000004</v>
      </c>
      <c r="D57" s="4">
        <v>134.62328022453212</v>
      </c>
      <c r="E57" s="4">
        <v>12.934999999999997</v>
      </c>
      <c r="F57" s="4">
        <f t="shared" ref="F57:F65" si="10">SUM(C57:E57)</f>
        <v>193.25338022453212</v>
      </c>
      <c r="G57" s="5" t="s">
        <v>45</v>
      </c>
    </row>
    <row r="58" spans="1:7" ht="10.5" x14ac:dyDescent="0.25">
      <c r="A58" s="2" t="s">
        <v>15</v>
      </c>
      <c r="B58" s="40" t="s">
        <v>1</v>
      </c>
      <c r="C58" s="4">
        <v>45.995100000000008</v>
      </c>
      <c r="D58" s="4">
        <v>174.43324519229498</v>
      </c>
      <c r="E58" s="4">
        <v>19.375</v>
      </c>
      <c r="F58" s="4">
        <f t="shared" si="10"/>
        <v>239.80334519229498</v>
      </c>
      <c r="G58" s="5">
        <f t="shared" ref="G58:G65" si="11">F58-F57</f>
        <v>46.549964967762861</v>
      </c>
    </row>
    <row r="59" spans="1:7" ht="10.5" x14ac:dyDescent="0.25">
      <c r="A59" s="2" t="s">
        <v>15</v>
      </c>
      <c r="B59" s="40" t="s">
        <v>2</v>
      </c>
      <c r="C59" s="4">
        <v>45.695100000000011</v>
      </c>
      <c r="D59" s="4">
        <v>213.17646728801157</v>
      </c>
      <c r="E59" s="4">
        <v>21.725000000000001</v>
      </c>
      <c r="F59" s="4">
        <f t="shared" si="10"/>
        <v>280.59656728801161</v>
      </c>
      <c r="G59" s="5">
        <f t="shared" si="11"/>
        <v>40.793222095716629</v>
      </c>
    </row>
    <row r="60" spans="1:7" ht="10.5" x14ac:dyDescent="0.25">
      <c r="A60" s="2" t="s">
        <v>15</v>
      </c>
      <c r="B60" s="40" t="s">
        <v>3</v>
      </c>
      <c r="C60" s="4">
        <v>46.695100000000004</v>
      </c>
      <c r="D60" s="4">
        <v>262.1362628869922</v>
      </c>
      <c r="E60" s="4">
        <v>22.585000000000004</v>
      </c>
      <c r="F60" s="4">
        <f t="shared" si="10"/>
        <v>331.4163628869922</v>
      </c>
      <c r="G60" s="5">
        <f t="shared" si="11"/>
        <v>50.819795598980591</v>
      </c>
    </row>
    <row r="61" spans="1:7" ht="10.5" x14ac:dyDescent="0.25">
      <c r="A61" s="2" t="s">
        <v>15</v>
      </c>
      <c r="B61" s="40" t="s">
        <v>4</v>
      </c>
      <c r="C61" s="4">
        <v>47.195099999999996</v>
      </c>
      <c r="D61" s="4">
        <v>323.1462283947817</v>
      </c>
      <c r="E61" s="4">
        <v>28.50899999999999</v>
      </c>
      <c r="F61" s="4">
        <f t="shared" si="10"/>
        <v>398.85032839478174</v>
      </c>
      <c r="G61" s="5">
        <f t="shared" si="11"/>
        <v>67.433965507789537</v>
      </c>
    </row>
    <row r="62" spans="1:7" ht="10.5" x14ac:dyDescent="0.25">
      <c r="A62" s="2" t="s">
        <v>15</v>
      </c>
      <c r="B62" s="40" t="s">
        <v>5</v>
      </c>
      <c r="C62" s="4">
        <v>47.255099999999999</v>
      </c>
      <c r="D62" s="4">
        <v>384.74955339513224</v>
      </c>
      <c r="E62" s="4">
        <v>34.765361467262601</v>
      </c>
      <c r="F62" s="4">
        <f t="shared" si="10"/>
        <v>466.77001486239482</v>
      </c>
      <c r="G62" s="5">
        <f t="shared" si="11"/>
        <v>67.919686467613076</v>
      </c>
    </row>
    <row r="63" spans="1:7" ht="10.5" x14ac:dyDescent="0.25">
      <c r="A63" s="2" t="s">
        <v>15</v>
      </c>
      <c r="B63" s="40" t="s">
        <v>6</v>
      </c>
      <c r="C63" s="4">
        <v>47.25510000000002</v>
      </c>
      <c r="D63" s="4">
        <v>387.53455879178921</v>
      </c>
      <c r="E63" s="4">
        <v>55.345361467262627</v>
      </c>
      <c r="F63" s="4">
        <f t="shared" si="10"/>
        <v>490.13502025905188</v>
      </c>
      <c r="G63" s="5">
        <f t="shared" si="11"/>
        <v>23.365005396657068</v>
      </c>
    </row>
    <row r="64" spans="1:7" ht="10.5" x14ac:dyDescent="0.25">
      <c r="A64" s="2" t="s">
        <v>15</v>
      </c>
      <c r="B64" s="40" t="s">
        <v>7</v>
      </c>
      <c r="C64" s="4">
        <v>47.985100000000003</v>
      </c>
      <c r="D64" s="4">
        <v>398.58789219549016</v>
      </c>
      <c r="E64" s="4">
        <v>65.196361471534857</v>
      </c>
      <c r="F64" s="4">
        <f t="shared" si="10"/>
        <v>511.76935366702503</v>
      </c>
      <c r="G64" s="5">
        <f t="shared" si="11"/>
        <v>21.634333407973145</v>
      </c>
    </row>
    <row r="65" spans="1:7" ht="10.5" x14ac:dyDescent="0.25">
      <c r="A65" s="2" t="s">
        <v>15</v>
      </c>
      <c r="B65" s="40" t="s">
        <v>8</v>
      </c>
      <c r="C65" s="4">
        <v>65.885100000000008</v>
      </c>
      <c r="D65" s="4">
        <v>474.90782778542331</v>
      </c>
      <c r="E65" s="4">
        <v>97.470361471534886</v>
      </c>
      <c r="F65" s="4">
        <f t="shared" si="10"/>
        <v>638.26328925695816</v>
      </c>
      <c r="G65" s="5">
        <f t="shared" si="11"/>
        <v>126.49393558993313</v>
      </c>
    </row>
    <row r="66" spans="1:7" ht="10.5" x14ac:dyDescent="0.25">
      <c r="A66" s="2"/>
      <c r="B66" s="40"/>
      <c r="C66" s="4"/>
      <c r="D66" s="4"/>
      <c r="E66" s="4"/>
      <c r="F66" s="4"/>
      <c r="G66" s="5"/>
    </row>
    <row r="67" spans="1:7" ht="10.5" x14ac:dyDescent="0.25">
      <c r="A67" s="2" t="s">
        <v>16</v>
      </c>
      <c r="B67" s="40" t="s">
        <v>0</v>
      </c>
      <c r="C67" s="4">
        <v>14.099999999999998</v>
      </c>
      <c r="D67" s="4">
        <v>13.766666666700004</v>
      </c>
      <c r="E67" s="4">
        <v>22</v>
      </c>
      <c r="F67" s="4">
        <f t="shared" ref="F67:F75" si="12">SUM(C67:E67)</f>
        <v>49.866666666699999</v>
      </c>
      <c r="G67" s="5" t="s">
        <v>45</v>
      </c>
    </row>
    <row r="68" spans="1:7" ht="10.5" x14ac:dyDescent="0.25">
      <c r="A68" s="2" t="s">
        <v>16</v>
      </c>
      <c r="B68" s="40" t="s">
        <v>1</v>
      </c>
      <c r="C68" s="4">
        <v>15.2</v>
      </c>
      <c r="D68" s="4">
        <v>17.293333333300005</v>
      </c>
      <c r="E68" s="4">
        <v>21.999999999999996</v>
      </c>
      <c r="F68" s="4">
        <f t="shared" si="12"/>
        <v>54.493333333300001</v>
      </c>
      <c r="G68" s="5">
        <f t="shared" ref="G68:G75" si="13">F68-F67</f>
        <v>4.626666666600002</v>
      </c>
    </row>
    <row r="69" spans="1:7" ht="10.5" x14ac:dyDescent="0.25">
      <c r="A69" s="2" t="s">
        <v>16</v>
      </c>
      <c r="B69" s="40" t="s">
        <v>2</v>
      </c>
      <c r="C69" s="4">
        <v>16.580000000000013</v>
      </c>
      <c r="D69" s="4">
        <v>25.063333333299994</v>
      </c>
      <c r="E69" s="4">
        <v>22.000000000000007</v>
      </c>
      <c r="F69" s="4">
        <f t="shared" si="12"/>
        <v>63.643333333300014</v>
      </c>
      <c r="G69" s="5">
        <f t="shared" si="13"/>
        <v>9.1500000000000128</v>
      </c>
    </row>
    <row r="70" spans="1:7" ht="10.5" x14ac:dyDescent="0.25">
      <c r="A70" s="2" t="s">
        <v>16</v>
      </c>
      <c r="B70" s="40" t="s">
        <v>3</v>
      </c>
      <c r="C70" s="4">
        <v>17.779999999999998</v>
      </c>
      <c r="D70" s="4">
        <v>29.713333333399998</v>
      </c>
      <c r="E70" s="4">
        <v>21.999999999999986</v>
      </c>
      <c r="F70" s="4">
        <f t="shared" si="12"/>
        <v>69.493333333399988</v>
      </c>
      <c r="G70" s="5">
        <f t="shared" si="13"/>
        <v>5.8500000000999748</v>
      </c>
    </row>
    <row r="71" spans="1:7" ht="10.5" x14ac:dyDescent="0.25">
      <c r="A71" s="2" t="s">
        <v>16</v>
      </c>
      <c r="B71" s="40" t="s">
        <v>4</v>
      </c>
      <c r="C71" s="4">
        <v>17.779999999999998</v>
      </c>
      <c r="D71" s="4">
        <v>32.540000000099994</v>
      </c>
      <c r="E71" s="4">
        <v>22</v>
      </c>
      <c r="F71" s="4">
        <f t="shared" si="12"/>
        <v>72.320000000099995</v>
      </c>
      <c r="G71" s="5">
        <f t="shared" si="13"/>
        <v>2.8266666667000067</v>
      </c>
    </row>
    <row r="72" spans="1:7" ht="10.5" x14ac:dyDescent="0.25">
      <c r="A72" s="2" t="s">
        <v>16</v>
      </c>
      <c r="B72" s="40" t="s">
        <v>5</v>
      </c>
      <c r="C72" s="4">
        <v>17.779999999999998</v>
      </c>
      <c r="D72" s="4">
        <v>36.483333333499985</v>
      </c>
      <c r="E72" s="4">
        <v>22.000000000000011</v>
      </c>
      <c r="F72" s="4">
        <f t="shared" si="12"/>
        <v>76.2633333335</v>
      </c>
      <c r="G72" s="5">
        <f t="shared" si="13"/>
        <v>3.9433333334000054</v>
      </c>
    </row>
    <row r="73" spans="1:7" ht="10.5" x14ac:dyDescent="0.25">
      <c r="A73" s="2" t="s">
        <v>16</v>
      </c>
      <c r="B73" s="40" t="s">
        <v>6</v>
      </c>
      <c r="C73" s="4">
        <v>17.780000000000005</v>
      </c>
      <c r="D73" s="4">
        <v>40.876666666700011</v>
      </c>
      <c r="E73" s="4">
        <v>21.999999999999993</v>
      </c>
      <c r="F73" s="4">
        <f t="shared" si="12"/>
        <v>80.656666666700005</v>
      </c>
      <c r="G73" s="5">
        <f t="shared" si="13"/>
        <v>4.3933333332000046</v>
      </c>
    </row>
    <row r="74" spans="1:7" ht="10.5" x14ac:dyDescent="0.25">
      <c r="A74" s="2" t="s">
        <v>16</v>
      </c>
      <c r="B74" s="40" t="s">
        <v>7</v>
      </c>
      <c r="C74" s="4">
        <v>17.78</v>
      </c>
      <c r="D74" s="4">
        <v>41.849999999900007</v>
      </c>
      <c r="E74" s="4">
        <v>22.000000000000007</v>
      </c>
      <c r="F74" s="4">
        <f t="shared" si="12"/>
        <v>81.629999999900008</v>
      </c>
      <c r="G74" s="5">
        <f t="shared" si="13"/>
        <v>0.97333333320000293</v>
      </c>
    </row>
    <row r="75" spans="1:7" ht="10.5" x14ac:dyDescent="0.25">
      <c r="A75" s="2" t="s">
        <v>16</v>
      </c>
      <c r="B75" s="40" t="s">
        <v>8</v>
      </c>
      <c r="C75" s="4">
        <v>17.779999999999998</v>
      </c>
      <c r="D75" s="4">
        <v>43.456666666300002</v>
      </c>
      <c r="E75" s="4">
        <v>22</v>
      </c>
      <c r="F75" s="4">
        <f t="shared" si="12"/>
        <v>83.236666666299996</v>
      </c>
      <c r="G75" s="5">
        <f t="shared" si="13"/>
        <v>1.6066666663999882</v>
      </c>
    </row>
  </sheetData>
  <mergeCells count="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Outcome Goal Summary</vt:lpstr>
      <vt:lpstr>Tree Canopy Net Change</vt:lpstr>
      <vt:lpstr>Urban Tree Planting BMPs</vt:lpstr>
      <vt:lpstr>Tree Canopy BMPs-raw data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Koslof</dc:creator>
  <cp:lastModifiedBy>Barnhart, Katheryn</cp:lastModifiedBy>
  <dcterms:created xsi:type="dcterms:W3CDTF">2017-12-06T22:41:04Z</dcterms:created>
  <dcterms:modified xsi:type="dcterms:W3CDTF">2023-02-15T19:11:53Z</dcterms:modified>
</cp:coreProperties>
</file>