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dicators\Fish Passage\"/>
    </mc:Choice>
  </mc:AlternateContent>
  <xr:revisionPtr revIDLastSave="2" documentId="8_{D4407862-1CFD-4BAA-9F08-DE9DA6258CEF}" xr6:coauthVersionLast="47" xr6:coauthVersionMax="47" xr10:uidLastSave="{824D5B76-63EB-4F10-B282-AACE49083052}"/>
  <bookViews>
    <workbookView xWindow="3710" yWindow="20" windowWidth="15460" windowHeight="10180" tabRatio="620" firstSheet="1" xr2:uid="{00000000-000D-0000-FFFF-FFFF00000000}"/>
  </bookViews>
  <sheets>
    <sheet name="ChesapeakeProgress Summary" sheetId="5" r:id="rId1"/>
    <sheet name="Miles Per Year Historical Summ" sheetId="3" r:id="rId2"/>
    <sheet name="Original Outcome 2017 data_x0009__x0009__x0009__x0009__x0009_" sheetId="4" r:id="rId3"/>
    <sheet name="RAW DATA_080519" sheetId="1" r:id="rId4"/>
    <sheet name="BY YEAR" sheetId="2" r:id="rId5"/>
  </sheets>
  <externalReferences>
    <externalReference r:id="rId6"/>
    <externalReference r:id="rId7"/>
  </externalReferences>
  <definedNames>
    <definedName name="_xlnm._FilterDatabase" localSheetId="4" hidden="1">'BY YEAR'!$A$2:$K$222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5" l="1"/>
  <c r="B38" i="5"/>
  <c r="F7" i="5"/>
  <c r="D36" i="3" l="1"/>
  <c r="F9" i="3" l="1"/>
  <c r="C9" i="3"/>
  <c r="B9" i="3"/>
  <c r="D39" i="3"/>
  <c r="D9" i="3" s="1"/>
  <c r="D9" i="5" l="1"/>
  <c r="J7" i="5" l="1"/>
  <c r="B39" i="5"/>
  <c r="B9" i="5" s="1"/>
  <c r="B35" i="5"/>
  <c r="B34" i="5"/>
  <c r="B33" i="5"/>
  <c r="B32" i="5"/>
  <c r="B31" i="5"/>
  <c r="D30" i="5"/>
  <c r="B30" i="5"/>
  <c r="B29" i="5"/>
  <c r="B28" i="5"/>
  <c r="B27" i="5"/>
  <c r="B26" i="5"/>
  <c r="D25" i="5"/>
  <c r="B25" i="5"/>
  <c r="D24" i="5"/>
  <c r="B24" i="5"/>
  <c r="D23" i="5"/>
  <c r="B23" i="5"/>
  <c r="D22" i="5"/>
  <c r="B22" i="5"/>
  <c r="D21" i="5"/>
  <c r="B21" i="5"/>
  <c r="D20" i="5"/>
  <c r="B20" i="5"/>
  <c r="D19" i="5"/>
  <c r="B19" i="5"/>
  <c r="D18" i="5"/>
  <c r="B18" i="5"/>
  <c r="D17" i="5"/>
  <c r="B17" i="5"/>
  <c r="D16" i="5"/>
  <c r="B16" i="5"/>
  <c r="D15" i="5"/>
  <c r="D14" i="5"/>
  <c r="B14" i="5"/>
  <c r="D13" i="5"/>
  <c r="B13" i="5"/>
  <c r="D12" i="5"/>
  <c r="B11" i="5"/>
  <c r="D10" i="5"/>
  <c r="B10" i="5"/>
  <c r="D8" i="5"/>
  <c r="E8" i="5" s="1"/>
  <c r="E9" i="5" s="1"/>
  <c r="B8" i="5"/>
  <c r="B40" i="5" l="1"/>
  <c r="I7" i="5"/>
  <c r="E10" i="5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D40" i="5"/>
  <c r="C8" i="5"/>
  <c r="F8" i="5" s="1"/>
  <c r="D26" i="3"/>
  <c r="F40" i="5" l="1"/>
  <c r="C9" i="5"/>
  <c r="D48" i="3"/>
  <c r="D49" i="3"/>
  <c r="D47" i="3"/>
  <c r="C10" i="5" l="1"/>
  <c r="F9" i="5"/>
  <c r="C40" i="3"/>
  <c r="B40" i="3"/>
  <c r="C11" i="5" l="1"/>
  <c r="F10" i="5"/>
  <c r="F8" i="3"/>
  <c r="F30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0" i="3"/>
  <c r="D35" i="3"/>
  <c r="D34" i="3"/>
  <c r="D33" i="3"/>
  <c r="D32" i="3"/>
  <c r="D31" i="3"/>
  <c r="D30" i="3"/>
  <c r="D29" i="3"/>
  <c r="D28" i="3"/>
  <c r="D27" i="3"/>
  <c r="D25" i="3"/>
  <c r="D24" i="3"/>
  <c r="D23" i="3"/>
  <c r="D22" i="3"/>
  <c r="D21" i="3"/>
  <c r="D20" i="3"/>
  <c r="D19" i="3"/>
  <c r="D18" i="3"/>
  <c r="D17" i="3"/>
  <c r="D16" i="3"/>
  <c r="D14" i="3"/>
  <c r="D13" i="3"/>
  <c r="D11" i="3"/>
  <c r="D10" i="3"/>
  <c r="D8" i="3"/>
  <c r="C12" i="5" l="1"/>
  <c r="F11" i="5"/>
  <c r="D40" i="3"/>
  <c r="E49" i="3"/>
  <c r="G8" i="3"/>
  <c r="F40" i="3"/>
  <c r="E48" i="3"/>
  <c r="E8" i="3"/>
  <c r="E9" i="3" s="1"/>
  <c r="E47" i="3"/>
  <c r="C13" i="5" l="1"/>
  <c r="F12" i="5"/>
  <c r="G9" i="3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E10" i="3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l="1"/>
  <c r="E37" i="3" s="1"/>
  <c r="E38" i="3" s="1"/>
  <c r="E39" i="3" s="1"/>
  <c r="G36" i="3"/>
  <c r="G37" i="3" s="1"/>
  <c r="G38" i="3" s="1"/>
  <c r="G39" i="3" s="1"/>
  <c r="C14" i="5"/>
  <c r="F13" i="5"/>
  <c r="C15" i="5" l="1"/>
  <c r="F14" i="5"/>
  <c r="C16" i="5" l="1"/>
  <c r="F15" i="5"/>
  <c r="C17" i="5" l="1"/>
  <c r="F16" i="5"/>
  <c r="C18" i="5" l="1"/>
  <c r="F17" i="5"/>
  <c r="C19" i="5" l="1"/>
  <c r="F18" i="5"/>
  <c r="C20" i="5" l="1"/>
  <c r="F19" i="5"/>
  <c r="C21" i="5" l="1"/>
  <c r="F20" i="5"/>
  <c r="C22" i="5" l="1"/>
  <c r="F21" i="5"/>
  <c r="C23" i="5" l="1"/>
  <c r="F22" i="5"/>
  <c r="C24" i="5" l="1"/>
  <c r="F23" i="5"/>
  <c r="C25" i="5" l="1"/>
  <c r="F24" i="5"/>
  <c r="C26" i="5" l="1"/>
  <c r="F25" i="5"/>
  <c r="C27" i="5" l="1"/>
  <c r="F26" i="5"/>
  <c r="C28" i="5" l="1"/>
  <c r="F27" i="5"/>
  <c r="C29" i="5" l="1"/>
  <c r="F28" i="5"/>
  <c r="C30" i="5" l="1"/>
  <c r="F29" i="5"/>
  <c r="C31" i="5" l="1"/>
  <c r="F30" i="5"/>
  <c r="C32" i="5" l="1"/>
  <c r="F31" i="5"/>
  <c r="C33" i="5" l="1"/>
  <c r="F32" i="5"/>
  <c r="C34" i="5" l="1"/>
  <c r="F33" i="5"/>
  <c r="C35" i="5" l="1"/>
  <c r="F34" i="5"/>
  <c r="C36" i="5" l="1"/>
  <c r="F35" i="5"/>
  <c r="C37" i="5" l="1"/>
  <c r="F36" i="5"/>
  <c r="C38" i="5" l="1"/>
  <c r="F37" i="5"/>
  <c r="C39" i="5" l="1"/>
  <c r="F39" i="5" s="1"/>
  <c r="F38" i="5"/>
</calcChain>
</file>

<file path=xl/sharedStrings.xml><?xml version="1.0" encoding="utf-8"?>
<sst xmlns="http://schemas.openxmlformats.org/spreadsheetml/2006/main" count="2547" uniqueCount="955">
  <si>
    <t>Chesapeake Bay Watershed</t>
  </si>
  <si>
    <t>Stream Miles Opened by Year</t>
  </si>
  <si>
    <t xml:space="preserve">Miles opened based on a modified (dendrite) version of the 1:24,000 scale high resolution NHD and dam data developed for the Chesapeake Fish Passage Prioritization Project by The Nature Conservancy in 2019.  </t>
  </si>
  <si>
    <t>In January 2020, the target was changed to restore historical fish migration routes by opening an "additional 132 miles every two years to fish passage".</t>
  </si>
  <si>
    <t>Year</t>
  </si>
  <si>
    <t>River Miles Opened via Dam Removal</t>
  </si>
  <si>
    <t>Cumulative River Miles Opened via Dam Removal (GIS based)</t>
  </si>
  <si>
    <t>River Miles Opened via Fish Passage</t>
  </si>
  <si>
    <t>Cumulative River Miles Opened via Fish Passage (GIS based)</t>
  </si>
  <si>
    <t>Cumulative River Miles Opened via Dam Removal and Fish Passage (GIS based)</t>
  </si>
  <si>
    <t>Years</t>
  </si>
  <si>
    <r>
      <t xml:space="preserve">2-Year Target </t>
    </r>
    <r>
      <rPr>
        <sz val="10"/>
        <rFont val="Arial"/>
        <family val="2"/>
      </rPr>
      <t>(Revised 01/2020)</t>
    </r>
  </si>
  <si>
    <t>2018-2019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</si>
  <si>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</si>
  <si>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</si>
  <si>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</si>
  <si>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</si>
  <si>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</si>
  <si>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</si>
  <si>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</si>
  <si>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</si>
  <si>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</si>
  <si>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</si>
  <si>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</si>
  <si>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</si>
  <si>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</si>
  <si>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</si>
  <si>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</si>
  <si>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</si>
  <si>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</si>
  <si>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</si>
  <si>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</si>
  <si>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</si>
  <si>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</si>
  <si>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</si>
  <si>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</si>
  <si>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unknown*</t>
  </si>
  <si>
    <t>Total</t>
  </si>
  <si>
    <t xml:space="preserve">*There are no known sources identifying what year these miles were opened/when these projects occurred. Since they are suspected to have occurred in the early 1990's, they have thus been incorporated in the values for the year 1990 (row 9). </t>
  </si>
  <si>
    <t># Dam Removal Projects</t>
  </si>
  <si>
    <t># Fish Passage Projects</t>
  </si>
  <si>
    <t>2005 Goal</t>
  </si>
  <si>
    <t>2014 Goal</t>
  </si>
  <si>
    <t>2025 Goal</t>
  </si>
  <si>
    <t>1989-2005 Agreement - Open 1357 miles for fish passage</t>
  </si>
  <si>
    <t>2005-2014 Goal - Complete 100 projects and open 1000 additional miles for fish passage</t>
  </si>
  <si>
    <t>2011-2025 Goal - During the period of 2011-2025, restore historical fish migratory routes by opening 1,000 
additional stream miles, with restoration success indicated by the presence of alewife, blueback 
herring, American shad, hickory shad, American eel and/or brook trout.</t>
  </si>
  <si>
    <t>Goal</t>
  </si>
  <si>
    <t>Mileage Goal</t>
  </si>
  <si>
    <t>Old Mileage Method</t>
  </si>
  <si>
    <t>TNC Tool Mileage Method</t>
  </si>
  <si>
    <t>1989-2005</t>
  </si>
  <si>
    <t>2005-2014</t>
  </si>
  <si>
    <t>*note for "old mileage method" no miles are reported after 2013</t>
  </si>
  <si>
    <t>2011-2015</t>
  </si>
  <si>
    <t>Annual Total</t>
  </si>
  <si>
    <t>Cumulative Miles Opened</t>
  </si>
  <si>
    <t>2017 Totals</t>
  </si>
  <si>
    <t>MD</t>
  </si>
  <si>
    <t>PA</t>
  </si>
  <si>
    <t>VA</t>
  </si>
  <si>
    <t>1989-2017 Totals</t>
  </si>
  <si>
    <t>2012-2017 Totals</t>
  </si>
  <si>
    <t>Annual total by state</t>
  </si>
  <si>
    <t>Cumulative total by state</t>
  </si>
  <si>
    <t>Chesapeake Bay Watershed - upstream miles opened through dam removals or other passage projects.  Based on Chesapeake Fish Passage Prioritization tool data as of August 5, 2019.</t>
  </si>
  <si>
    <t>UNIQUE_ID</t>
  </si>
  <si>
    <t>STATE_ID</t>
  </si>
  <si>
    <t>STATE</t>
  </si>
  <si>
    <t>DAM_NAME</t>
  </si>
  <si>
    <t>Alternate Dam Name</t>
  </si>
  <si>
    <t>River Name</t>
  </si>
  <si>
    <t>Year Dam Removed (999 if unknown)</t>
  </si>
  <si>
    <t>Year Other Passage Provided</t>
  </si>
  <si>
    <t>Upstream Miles Opened</t>
  </si>
  <si>
    <t>Latitude</t>
  </si>
  <si>
    <t>Longitude</t>
  </si>
  <si>
    <t>MD_12034</t>
  </si>
  <si>
    <t>12034</t>
  </si>
  <si>
    <t>LITTLE FALLS DAM - POTOMAC RIVER</t>
  </si>
  <si>
    <t>Potomac River</t>
  </si>
  <si>
    <t>MD_12050</t>
  </si>
  <si>
    <t>12050</t>
  </si>
  <si>
    <t>POWELLVILLE DAM</t>
  </si>
  <si>
    <t>ADKINS RACE DAM</t>
  </si>
  <si>
    <t>Adkins Race</t>
  </si>
  <si>
    <t>MD_12063</t>
  </si>
  <si>
    <t>EL018</t>
  </si>
  <si>
    <t>Elk Neck State Forest</t>
  </si>
  <si>
    <t>Plum Creek</t>
  </si>
  <si>
    <t>MD_12083</t>
  </si>
  <si>
    <t>12083</t>
  </si>
  <si>
    <t>UNICORN BRANCH DAM</t>
  </si>
  <si>
    <t>Unicorn Branch</t>
  </si>
  <si>
    <t>MD_12109</t>
  </si>
  <si>
    <t>BO003</t>
  </si>
  <si>
    <t>FRAZERS DAM</t>
  </si>
  <si>
    <t>Mill Pond</t>
  </si>
  <si>
    <t>Scotchman Creek</t>
  </si>
  <si>
    <t>MD_12135</t>
  </si>
  <si>
    <t>12135</t>
  </si>
  <si>
    <t>Bloede Dam</t>
  </si>
  <si>
    <t>Patapsco River</t>
  </si>
  <si>
    <t>MD_12136</t>
  </si>
  <si>
    <t>12136</t>
  </si>
  <si>
    <t>TUCKAHOE STATE PARK DAM</t>
  </si>
  <si>
    <t>Tuckahoe Creek</t>
  </si>
  <si>
    <t>MD_12148</t>
  </si>
  <si>
    <t>12148</t>
  </si>
  <si>
    <t>CYPRESS MILL POND</t>
  </si>
  <si>
    <t>Cypress Branch</t>
  </si>
  <si>
    <t>MD_12154</t>
  </si>
  <si>
    <t>12154</t>
  </si>
  <si>
    <t>LAKE BONNIE</t>
  </si>
  <si>
    <t>Broadway Branch</t>
  </si>
  <si>
    <t>MD_12169</t>
  </si>
  <si>
    <t>12169</t>
  </si>
  <si>
    <t>SIMKINS INDUSTRY DAM</t>
  </si>
  <si>
    <t>MD_12171</t>
  </si>
  <si>
    <t>12171</t>
  </si>
  <si>
    <t>DANIELS DAM</t>
  </si>
  <si>
    <t>MD_12178</t>
  </si>
  <si>
    <t>12178</t>
  </si>
  <si>
    <t>LAKE WATERFORD DAM</t>
  </si>
  <si>
    <t>Magothy River</t>
  </si>
  <si>
    <t>MD_12182</t>
  </si>
  <si>
    <t>12182</t>
  </si>
  <si>
    <t>Union Dam</t>
  </si>
  <si>
    <t>MD_12189</t>
  </si>
  <si>
    <t>12189</t>
  </si>
  <si>
    <t>JONES LAKE DAM</t>
  </si>
  <si>
    <t>ANDOVER DAM</t>
  </si>
  <si>
    <t>Andover Sewell Branch</t>
  </si>
  <si>
    <t>MD_1708918</t>
  </si>
  <si>
    <t>1708918</t>
  </si>
  <si>
    <t>Savage Dam</t>
  </si>
  <si>
    <t>MD_36-211</t>
  </si>
  <si>
    <t>36-211</t>
  </si>
  <si>
    <t>CONOWINGO DAM</t>
  </si>
  <si>
    <t>SUSQUEHANNA RIVER</t>
  </si>
  <si>
    <t>MD_CO002</t>
  </si>
  <si>
    <t>CO002</t>
  </si>
  <si>
    <t>Centreville Dam</t>
  </si>
  <si>
    <t>THREE BRIDGES DAM</t>
  </si>
  <si>
    <t>GRAVEL RUN</t>
  </si>
  <si>
    <t>MD_CPU09</t>
  </si>
  <si>
    <t>CPU09</t>
  </si>
  <si>
    <t>FORGE BRANCH DAM</t>
  </si>
  <si>
    <t>FORGE BR</t>
  </si>
  <si>
    <t>MD_CW030</t>
  </si>
  <si>
    <t>CW030</t>
  </si>
  <si>
    <t>SWAN CK</t>
  </si>
  <si>
    <t>MD_CW031</t>
  </si>
  <si>
    <t>CW031</t>
  </si>
  <si>
    <t>MD_CW032</t>
  </si>
  <si>
    <t>CW032</t>
  </si>
  <si>
    <t>MD_CW033</t>
  </si>
  <si>
    <t>CW033</t>
  </si>
  <si>
    <t>WHITEHALL CK</t>
  </si>
  <si>
    <t>MD_GU014</t>
  </si>
  <si>
    <t>GU014</t>
  </si>
  <si>
    <t>LTL FALLS</t>
  </si>
  <si>
    <t>MD_LPX02</t>
  </si>
  <si>
    <t>LPX02</t>
  </si>
  <si>
    <t>CSX RR CULVERT</t>
  </si>
  <si>
    <t>DORSEY RUN</t>
  </si>
  <si>
    <t>MD_NA001</t>
  </si>
  <si>
    <t>NA001</t>
  </si>
  <si>
    <t>BARREN CREEK DAM</t>
  </si>
  <si>
    <t>BARREN CK</t>
  </si>
  <si>
    <t>MD_PA045</t>
  </si>
  <si>
    <t>PA045</t>
  </si>
  <si>
    <t>STONY RUN</t>
  </si>
  <si>
    <t>MD_PO030</t>
  </si>
  <si>
    <t>PO030</t>
  </si>
  <si>
    <t>DC</t>
  </si>
  <si>
    <t>ZOO</t>
  </si>
  <si>
    <t>ROCK CK</t>
  </si>
  <si>
    <t>MD_SE009</t>
  </si>
  <si>
    <t>SE009</t>
  </si>
  <si>
    <t>Bottomless arch culvert</t>
  </si>
  <si>
    <t>SEVERN RUN</t>
  </si>
  <si>
    <t>PA_35-009</t>
  </si>
  <si>
    <t>35-009</t>
  </si>
  <si>
    <t>RUSH BROOK</t>
  </si>
  <si>
    <t>PA_36-306</t>
  </si>
  <si>
    <t>36-306</t>
  </si>
  <si>
    <t>FISHER</t>
  </si>
  <si>
    <t>PEQUEA CREEK</t>
  </si>
  <si>
    <t>PA_07-017</t>
  </si>
  <si>
    <t>07-017</t>
  </si>
  <si>
    <t>SNARE RESERVOIR</t>
  </si>
  <si>
    <t>SNARE RUN</t>
  </si>
  <si>
    <t>PA_07-019</t>
  </si>
  <si>
    <t>07-019</t>
  </si>
  <si>
    <t>POTTSGROVE DETENTION WEIR</t>
  </si>
  <si>
    <t>KETTLE CREEK</t>
  </si>
  <si>
    <t>PA_07-030</t>
  </si>
  <si>
    <t>07-030</t>
  </si>
  <si>
    <t>KLADDER RESERVOIR</t>
  </si>
  <si>
    <t>TR FRANKSTOWN CREEK</t>
  </si>
  <si>
    <t>PA_11-063</t>
  </si>
  <si>
    <t>11-063</t>
  </si>
  <si>
    <t>BROWNS RUN</t>
  </si>
  <si>
    <t>Big Brown</t>
  </si>
  <si>
    <t>PA_1187813</t>
  </si>
  <si>
    <t>1187813</t>
  </si>
  <si>
    <t>Sliders Dam</t>
  </si>
  <si>
    <t>PA_1194387</t>
  </si>
  <si>
    <t>1194387</t>
  </si>
  <si>
    <t>Lake Lehman Dam</t>
  </si>
  <si>
    <t>PA_12-013</t>
  </si>
  <si>
    <t>12-013</t>
  </si>
  <si>
    <t>PICRIC</t>
  </si>
  <si>
    <t>DRIFTWOOD BR SINNAMAHONING CR</t>
  </si>
  <si>
    <t>PA_14-023</t>
  </si>
  <si>
    <t>14-022</t>
  </si>
  <si>
    <t>THE FALLS</t>
  </si>
  <si>
    <t>McCoy-Lynn</t>
  </si>
  <si>
    <t>SPRING CREEK</t>
  </si>
  <si>
    <t>PA_14-109</t>
  </si>
  <si>
    <t>14-109</t>
  </si>
  <si>
    <t>HOWARD</t>
  </si>
  <si>
    <t>WEST BRANCH LICK RUN</t>
  </si>
  <si>
    <t>PA_14-111</t>
  </si>
  <si>
    <t>14-111</t>
  </si>
  <si>
    <t>MILESBURG BORO DAM</t>
  </si>
  <si>
    <t>WALLACE RUN DAM</t>
  </si>
  <si>
    <t>WALLACE RUN</t>
  </si>
  <si>
    <t>PA_14-120</t>
  </si>
  <si>
    <t>14-120</t>
  </si>
  <si>
    <t>FERGUSON TOWNSHIP DEBRIS BASIN 1</t>
  </si>
  <si>
    <t>SLAB CABIN RUN</t>
  </si>
  <si>
    <t>PA_14-131</t>
  </si>
  <si>
    <t>14-131</t>
  </si>
  <si>
    <t>DAYTON</t>
  </si>
  <si>
    <t>SIXMILE RUN</t>
  </si>
  <si>
    <t>PA_17-122</t>
  </si>
  <si>
    <t>17-122</t>
  </si>
  <si>
    <t>DUCK MARSH POND NO. 26</t>
  </si>
  <si>
    <t>TR MOSQUITO CREEK</t>
  </si>
  <si>
    <t>PA_18-018</t>
  </si>
  <si>
    <t>18-018</t>
  </si>
  <si>
    <t>BALD EAGLE</t>
  </si>
  <si>
    <t>FIRST QUALITY</t>
  </si>
  <si>
    <t>BALD EAGLE CREEK</t>
  </si>
  <si>
    <t>PA_18-037</t>
  </si>
  <si>
    <t>18-037</t>
  </si>
  <si>
    <t>LONG RUN</t>
  </si>
  <si>
    <t>PA_18-051</t>
  </si>
  <si>
    <t>18-051</t>
  </si>
  <si>
    <t>WASHBURN</t>
  </si>
  <si>
    <t>WASHBURN RUN</t>
  </si>
  <si>
    <t>PA_19-076</t>
  </si>
  <si>
    <t>19-076</t>
  </si>
  <si>
    <t>UNNAMED DAM</t>
  </si>
  <si>
    <t>TRESTLE DAM</t>
  </si>
  <si>
    <t>FISHING CREEK</t>
  </si>
  <si>
    <t>PA_21-009</t>
  </si>
  <si>
    <t>21-009</t>
  </si>
  <si>
    <t>HEISHMANS MILL</t>
  </si>
  <si>
    <t>CONODOGUINET CREEK</t>
  </si>
  <si>
    <t>PA_21-017</t>
  </si>
  <si>
    <t>21-017</t>
  </si>
  <si>
    <t>CARLISLE RAW WATER INTAKE</t>
  </si>
  <si>
    <t>CAVE HILL DAM</t>
  </si>
  <si>
    <t>PA_21-029</t>
  </si>
  <si>
    <t>21-029</t>
  </si>
  <si>
    <t>EDRIS</t>
  </si>
  <si>
    <t>YELLOW BREECHES CREEK</t>
  </si>
  <si>
    <t>PA_21-070</t>
  </si>
  <si>
    <t>21-070</t>
  </si>
  <si>
    <t>HOFFMAN DAM</t>
  </si>
  <si>
    <t>PA_21-077</t>
  </si>
  <si>
    <t>21-077</t>
  </si>
  <si>
    <t>ROSEGARDEN</t>
  </si>
  <si>
    <t>PA_21-100</t>
  </si>
  <si>
    <t>21-100</t>
  </si>
  <si>
    <t>Mixel</t>
  </si>
  <si>
    <t>DOUBLING GAP CREEK</t>
  </si>
  <si>
    <t>PA_22-007</t>
  </si>
  <si>
    <t>22-007</t>
  </si>
  <si>
    <t>DOCK STREET</t>
  </si>
  <si>
    <t>PA_22-067</t>
  </si>
  <si>
    <t>22-067</t>
  </si>
  <si>
    <t>SWATARA</t>
  </si>
  <si>
    <t>SWATARA CREEK</t>
  </si>
  <si>
    <t>PA_28-069</t>
  </si>
  <si>
    <t>28-069</t>
  </si>
  <si>
    <t>E NICADEMUS</t>
  </si>
  <si>
    <t>NICODEMUS DAM</t>
  </si>
  <si>
    <t>TR WEST BRANCH ANTIETAM CREEK</t>
  </si>
  <si>
    <t>PA_28-126</t>
  </si>
  <si>
    <t>28-005</t>
  </si>
  <si>
    <t>WILSON COLLEGE</t>
  </si>
  <si>
    <t>WOLF LAKE DAM</t>
  </si>
  <si>
    <t>CONOCOCHEAGUE CREEK</t>
  </si>
  <si>
    <t>PA_31-017</t>
  </si>
  <si>
    <t>31-017</t>
  </si>
  <si>
    <t>CREEK</t>
  </si>
  <si>
    <t>HUNTINGDON WATER SUPPLY</t>
  </si>
  <si>
    <t>STANDING STONE CREEK</t>
  </si>
  <si>
    <t>PA_31-066</t>
  </si>
  <si>
    <t>31-066</t>
  </si>
  <si>
    <t>TROUGH CREEK</t>
  </si>
  <si>
    <t>PA_35-005</t>
  </si>
  <si>
    <t>35-005</t>
  </si>
  <si>
    <t>OLYPHANT NO 1</t>
  </si>
  <si>
    <t>GRASSY ISLAND CREEK</t>
  </si>
  <si>
    <t>PA_35-130</t>
  </si>
  <si>
    <t>35-130</t>
  </si>
  <si>
    <t>WANAT</t>
  </si>
  <si>
    <t>DUNDAFF DAM</t>
  </si>
  <si>
    <t>DUNDAFF CREEK</t>
  </si>
  <si>
    <t>PA_36-001</t>
  </si>
  <si>
    <t>36-001</t>
  </si>
  <si>
    <t>CONESTOGA RIVER</t>
  </si>
  <si>
    <t>LANCASTER CITY DAM</t>
  </si>
  <si>
    <t>PA_36-005</t>
  </si>
  <si>
    <t>36-005</t>
  </si>
  <si>
    <t>HOLTWOOD</t>
  </si>
  <si>
    <t>PA_36-019</t>
  </si>
  <si>
    <t>36-019</t>
  </si>
  <si>
    <t>HEISTAND SAWMILL</t>
  </si>
  <si>
    <t>CHICKIES CREEK</t>
  </si>
  <si>
    <t>PA_36-174</t>
  </si>
  <si>
    <t>36-174</t>
  </si>
  <si>
    <t>INDIAN LAKE</t>
  </si>
  <si>
    <t>INDIAN RUN DAM</t>
  </si>
  <si>
    <t>INDIAN RUN</t>
  </si>
  <si>
    <t>PA_36-194</t>
  </si>
  <si>
    <t>36-194</t>
  </si>
  <si>
    <t>SICO</t>
  </si>
  <si>
    <t>LITTLE CHICKIES CREEK</t>
  </si>
  <si>
    <t>PA_36-220</t>
  </si>
  <si>
    <t>36-220</t>
  </si>
  <si>
    <t>SMUCKER</t>
  </si>
  <si>
    <t>GROFF RUN</t>
  </si>
  <si>
    <t>PA_36-230</t>
  </si>
  <si>
    <t>36-230</t>
  </si>
  <si>
    <t>SAFE HARBOR</t>
  </si>
  <si>
    <t>PA_36-270</t>
  </si>
  <si>
    <t>36-270</t>
  </si>
  <si>
    <t>ZIMMERMAN</t>
  </si>
  <si>
    <t>PA_36-304</t>
  </si>
  <si>
    <t>36-304</t>
  </si>
  <si>
    <t>BEILER</t>
  </si>
  <si>
    <t>TR MUDDY RUN</t>
  </si>
  <si>
    <t>PA_38-086</t>
  </si>
  <si>
    <t>38-086</t>
  </si>
  <si>
    <t>SWATARA INTAKE</t>
  </si>
  <si>
    <t>LEBANON WATER AUTH. DAM</t>
  </si>
  <si>
    <t>PA_41-011</t>
  </si>
  <si>
    <t>41-011</t>
  </si>
  <si>
    <t>ANTHONY J. CIMINI</t>
  </si>
  <si>
    <t>HEPBURN STREET DAM</t>
  </si>
  <si>
    <t>WEST BRANCH SUSQUEHANNA RIVER</t>
  </si>
  <si>
    <t>PA_47-003</t>
  </si>
  <si>
    <t>47-003</t>
  </si>
  <si>
    <t>SERVICE WATER</t>
  </si>
  <si>
    <t>MAHONING CREEK</t>
  </si>
  <si>
    <t>PA_49-028</t>
  </si>
  <si>
    <t>49-028</t>
  </si>
  <si>
    <t>UNNAMED</t>
  </si>
  <si>
    <t>GLADE RUN DAM</t>
  </si>
  <si>
    <t>tr to Glade Run</t>
  </si>
  <si>
    <t>PA_53-029</t>
  </si>
  <si>
    <t>53-029</t>
  </si>
  <si>
    <t>LEFT BR</t>
  </si>
  <si>
    <t>RIGHT BRANCH WETMORE RUN</t>
  </si>
  <si>
    <t>PA_53-030</t>
  </si>
  <si>
    <t>53-030</t>
  </si>
  <si>
    <t>RIGHT BR</t>
  </si>
  <si>
    <t>WETMORE RUN</t>
  </si>
  <si>
    <t>PA_54-043</t>
  </si>
  <si>
    <t>54-043</t>
  </si>
  <si>
    <t>POPLAR CREEK</t>
  </si>
  <si>
    <t>PA_54-056</t>
  </si>
  <si>
    <t>54-056</t>
  </si>
  <si>
    <t>ADAMS RUN</t>
  </si>
  <si>
    <t>PA_54-166</t>
  </si>
  <si>
    <t>54-166</t>
  </si>
  <si>
    <t>BLACK CREEK MIDDLE</t>
  </si>
  <si>
    <t>BLACK CREEK</t>
  </si>
  <si>
    <t>PA_59-003</t>
  </si>
  <si>
    <t>59-003</t>
  </si>
  <si>
    <t>TAYLOR RUN</t>
  </si>
  <si>
    <t>PA_60-055</t>
  </si>
  <si>
    <t>60-055</t>
  </si>
  <si>
    <t>BAILEY DAM</t>
  </si>
  <si>
    <t>TR TURTLE CREEK</t>
  </si>
  <si>
    <t>PA_60-060</t>
  </si>
  <si>
    <t>60-060</t>
  </si>
  <si>
    <t>MILLMONT DAM</t>
  </si>
  <si>
    <t>PENNS CREEK</t>
  </si>
  <si>
    <t>PA_66-022</t>
  </si>
  <si>
    <t>66-022</t>
  </si>
  <si>
    <t>WATER SUPPLY</t>
  </si>
  <si>
    <t>LITTLE MESHOPPEN CREEK</t>
  </si>
  <si>
    <t>PA_67-002</t>
  </si>
  <si>
    <t>67-002</t>
  </si>
  <si>
    <t>YORK HAVEN</t>
  </si>
  <si>
    <t>PA_PA00329</t>
  </si>
  <si>
    <t>PA00329</t>
  </si>
  <si>
    <t>BIRCH RUN</t>
  </si>
  <si>
    <t>PA_PA00540</t>
  </si>
  <si>
    <t>PA00540</t>
  </si>
  <si>
    <t>WILLIAMSBURG STATION</t>
  </si>
  <si>
    <t>FRANKSTOWN BR JUNIATA RIVER</t>
  </si>
  <si>
    <t>PA_PA00549</t>
  </si>
  <si>
    <t>40-003</t>
  </si>
  <si>
    <t>DEEP HOLLOW</t>
  </si>
  <si>
    <t>DEEP HOLLOW RUN</t>
  </si>
  <si>
    <t>PA_PA00552</t>
  </si>
  <si>
    <t>40-021</t>
  </si>
  <si>
    <t>WANAMIE DAM</t>
  </si>
  <si>
    <t>WANAMIE RUN</t>
  </si>
  <si>
    <t>PA_PA00553</t>
  </si>
  <si>
    <t>40-032</t>
  </si>
  <si>
    <t>HUNTSVILLE</t>
  </si>
  <si>
    <t>HUNTSVILLE CREEK</t>
  </si>
  <si>
    <t>PA_PA00594</t>
  </si>
  <si>
    <t>PA00594</t>
  </si>
  <si>
    <t>REXMONT NO. 2</t>
  </si>
  <si>
    <t>WEST BRANCH HAMMER CREEK</t>
  </si>
  <si>
    <t>PA_PA00595</t>
  </si>
  <si>
    <t>PA00595</t>
  </si>
  <si>
    <t>REXMONT NO. 1</t>
  </si>
  <si>
    <t>PA_PA00657</t>
  </si>
  <si>
    <t>54-017</t>
  </si>
  <si>
    <t>KEHLY RUN NO. 3</t>
  </si>
  <si>
    <t>KEHLY RUN</t>
  </si>
  <si>
    <t>PA_PA00658</t>
  </si>
  <si>
    <t>54-019</t>
  </si>
  <si>
    <t>KEHLY RUN NO. 5</t>
  </si>
  <si>
    <t>PA_PA00695</t>
  </si>
  <si>
    <t>PA00695</t>
  </si>
  <si>
    <t>BLACK CREEK INTAKE</t>
  </si>
  <si>
    <t>PA_PA01006</t>
  </si>
  <si>
    <t>PA01006</t>
  </si>
  <si>
    <t>VALLEY VIEW</t>
  </si>
  <si>
    <t>LITTLE FISHING CREEK</t>
  </si>
  <si>
    <t>PA_PA01046</t>
  </si>
  <si>
    <t>21-006</t>
  </si>
  <si>
    <t>BLACK DAM</t>
  </si>
  <si>
    <t>CONODOQUINET CREEK</t>
  </si>
  <si>
    <t>PA_PA01047</t>
  </si>
  <si>
    <t>21-021</t>
  </si>
  <si>
    <t>UPPER MILL DAM</t>
  </si>
  <si>
    <t>SPANGLERS DAM</t>
  </si>
  <si>
    <t>PA_PA01048</t>
  </si>
  <si>
    <t>PA01048</t>
  </si>
  <si>
    <t>MILL DAM</t>
  </si>
  <si>
    <t>GREEN LANE FARMS DAM</t>
  </si>
  <si>
    <t>PA_PA01561</t>
  </si>
  <si>
    <t>36-125</t>
  </si>
  <si>
    <t>OLD WITHERS</t>
  </si>
  <si>
    <t>YOUNG'S DAM</t>
  </si>
  <si>
    <t>LITITZ RUN</t>
  </si>
  <si>
    <t>VA_1000</t>
  </si>
  <si>
    <t>1000</t>
  </si>
  <si>
    <t>HARRISON LAKE</t>
  </si>
  <si>
    <t>HERRING CREEK</t>
  </si>
  <si>
    <t>VA_1001</t>
  </si>
  <si>
    <t>1001</t>
  </si>
  <si>
    <t>CHARLES LAKE DAM</t>
  </si>
  <si>
    <t>KIMAGES CREEK</t>
  </si>
  <si>
    <t>VA_102</t>
  </si>
  <si>
    <t>102</t>
  </si>
  <si>
    <t>CHANDLERS MILL DAM</t>
  </si>
  <si>
    <t>CHANDLERS RUN</t>
  </si>
  <si>
    <t>VA_1137</t>
  </si>
  <si>
    <t>1137</t>
  </si>
  <si>
    <t>WARREN</t>
  </si>
  <si>
    <t>SHENANDOAH R</t>
  </si>
  <si>
    <t>VA_1149</t>
  </si>
  <si>
    <t>1149</t>
  </si>
  <si>
    <t>MCGAHEYSVILLE DAM</t>
  </si>
  <si>
    <t>SOUTH FORK SHENANDOAH RIVER</t>
  </si>
  <si>
    <t>VA_122</t>
  </si>
  <si>
    <t>122</t>
  </si>
  <si>
    <t>WHITE OAK Run raised culvert</t>
  </si>
  <si>
    <t>WHITE OAK Run</t>
  </si>
  <si>
    <t>VA_1303a</t>
  </si>
  <si>
    <t>1303a</t>
  </si>
  <si>
    <t>WALKERS DAM</t>
  </si>
  <si>
    <t>CHICKAHOMINY RIVER</t>
  </si>
  <si>
    <t>VA_1304</t>
  </si>
  <si>
    <t>1304</t>
  </si>
  <si>
    <t>Quinn DAM</t>
  </si>
  <si>
    <t>TYE RIVER DAM</t>
  </si>
  <si>
    <t>TYE RIVER</t>
  </si>
  <si>
    <t>VA_1304a</t>
  </si>
  <si>
    <t>1304a</t>
  </si>
  <si>
    <t>TOWN OF ORANGE DAM</t>
  </si>
  <si>
    <t>Rapidan River</t>
  </si>
  <si>
    <t>VA_1305</t>
  </si>
  <si>
    <t>1305</t>
  </si>
  <si>
    <t>Rockland Dam</t>
  </si>
  <si>
    <t>North River</t>
  </si>
  <si>
    <t>VA_1306</t>
  </si>
  <si>
    <t>1306</t>
  </si>
  <si>
    <t>Douthat South Recreational Dam</t>
  </si>
  <si>
    <t>Wilson Creek</t>
  </si>
  <si>
    <t>VA_1307</t>
  </si>
  <si>
    <t>1307</t>
  </si>
  <si>
    <t>Douthat North Recreational Dam</t>
  </si>
  <si>
    <t>VA_15</t>
  </si>
  <si>
    <t>15</t>
  </si>
  <si>
    <t>MONUMENTAL MILLS DAM</t>
  </si>
  <si>
    <t>HAZEL RIVER</t>
  </si>
  <si>
    <t>VA_379</t>
  </si>
  <si>
    <t>379</t>
  </si>
  <si>
    <t>BOSHER DAM</t>
  </si>
  <si>
    <t>JAMES RIVER</t>
  </si>
  <si>
    <t>VA_387</t>
  </si>
  <si>
    <t>387</t>
  </si>
  <si>
    <t>GRIGGS DAM</t>
  </si>
  <si>
    <t>FOUR MILE CREEK</t>
  </si>
  <si>
    <t>VA_390</t>
  </si>
  <si>
    <t>390</t>
  </si>
  <si>
    <t>DEEP RUN DAM</t>
  </si>
  <si>
    <t>DEEP RUN</t>
  </si>
  <si>
    <t>VA_772</t>
  </si>
  <si>
    <t>772</t>
  </si>
  <si>
    <t>HOLLYWOOD POWER PLANT DAM</t>
  </si>
  <si>
    <t>BELLE ISLE</t>
  </si>
  <si>
    <t>VA_800</t>
  </si>
  <si>
    <t>800</t>
  </si>
  <si>
    <t>BRASFIELD (APPOMATTOX)</t>
  </si>
  <si>
    <t>GEORGE F. BRASFIELD DAM</t>
  </si>
  <si>
    <t>APPOMATTOX</t>
  </si>
  <si>
    <t>VA_808</t>
  </si>
  <si>
    <t>808</t>
  </si>
  <si>
    <t>ABUTMENT DAM</t>
  </si>
  <si>
    <t>APPOMATTOX RIVER</t>
  </si>
  <si>
    <t>VA_809</t>
  </si>
  <si>
    <t>809</t>
  </si>
  <si>
    <t>BATTERSEA DAM</t>
  </si>
  <si>
    <t>VA_810</t>
  </si>
  <si>
    <t>810</t>
  </si>
  <si>
    <t>HARVELL DAM</t>
  </si>
  <si>
    <t>VA_814</t>
  </si>
  <si>
    <t>814</t>
  </si>
  <si>
    <t>Williams Island Z-DAM</t>
  </si>
  <si>
    <t>VA_815</t>
  </si>
  <si>
    <t>815</t>
  </si>
  <si>
    <t>BROWN'S ISLAND DAM (VEPCO FLASH BOARD DAM)</t>
  </si>
  <si>
    <t>Manchester Dam</t>
  </si>
  <si>
    <t>VA_847</t>
  </si>
  <si>
    <t>847</t>
  </si>
  <si>
    <t>WOOLEN MILLS DAM</t>
  </si>
  <si>
    <t>RIVANNA RIVER</t>
  </si>
  <si>
    <t>VA_98</t>
  </si>
  <si>
    <t>98</t>
  </si>
  <si>
    <t>EMBREY DAM</t>
  </si>
  <si>
    <t>RAPPAHANNOCK RIVER</t>
  </si>
  <si>
    <t>WV_02343-01-01</t>
  </si>
  <si>
    <t>02343-01-01</t>
  </si>
  <si>
    <t>WV</t>
  </si>
  <si>
    <t>Millville Dam</t>
  </si>
  <si>
    <t>MILLVILLE HYDRO DAM</t>
  </si>
  <si>
    <t>Shenandoah River</t>
  </si>
  <si>
    <t>PA_PA31853</t>
  </si>
  <si>
    <t>PA_31853</t>
  </si>
  <si>
    <t>MIDDLE SPRING (SHOOPS DAM)</t>
  </si>
  <si>
    <t>Middle Spring Creek</t>
  </si>
  <si>
    <t>PA_PA01718</t>
  </si>
  <si>
    <t>08-078</t>
  </si>
  <si>
    <t>Stack Pond</t>
  </si>
  <si>
    <t>tr to Susquehanna River</t>
  </si>
  <si>
    <t>PA_PA01817</t>
  </si>
  <si>
    <t>67-542</t>
  </si>
  <si>
    <t>Shissler</t>
  </si>
  <si>
    <t>tr to Bennett Run</t>
  </si>
  <si>
    <t>PA_49-019</t>
  </si>
  <si>
    <t>49-019</t>
  </si>
  <si>
    <t>Geises</t>
  </si>
  <si>
    <t>GEISES' DAM</t>
  </si>
  <si>
    <t>Lithia Springs Creek</t>
  </si>
  <si>
    <t>PA_40-099</t>
  </si>
  <si>
    <t>40-099</t>
  </si>
  <si>
    <t>Intake</t>
  </si>
  <si>
    <t>Little Shickshinny Creek</t>
  </si>
  <si>
    <t>PA_36-235</t>
  </si>
  <si>
    <t>36-235</t>
  </si>
  <si>
    <t>Masonic Home</t>
  </si>
  <si>
    <t>Conoy Creek</t>
  </si>
  <si>
    <t>PA_54-018</t>
  </si>
  <si>
    <t>54-018</t>
  </si>
  <si>
    <t>Kehly Run Reservoir No.4</t>
  </si>
  <si>
    <t>Kehly Run</t>
  </si>
  <si>
    <t>PA_54-016</t>
  </si>
  <si>
    <t>54-016</t>
  </si>
  <si>
    <t>Kehly Run Reservoir No.2</t>
  </si>
  <si>
    <t>PA_21-061</t>
  </si>
  <si>
    <t>21-061</t>
  </si>
  <si>
    <t>Smith</t>
  </si>
  <si>
    <t>tr to Cedar Run</t>
  </si>
  <si>
    <t>PA_49-027</t>
  </si>
  <si>
    <t>49-027</t>
  </si>
  <si>
    <t>PA_17-004</t>
  </si>
  <si>
    <t>17-004</t>
  </si>
  <si>
    <t>Berwinsdale</t>
  </si>
  <si>
    <t>North Witmer Run</t>
  </si>
  <si>
    <t>PA_35-027</t>
  </si>
  <si>
    <t>35-027</t>
  </si>
  <si>
    <t>Maple Lake</t>
  </si>
  <si>
    <t>Summit Lake Creek</t>
  </si>
  <si>
    <t>PA_40-031</t>
  </si>
  <si>
    <t>40-031</t>
  </si>
  <si>
    <t>Filter</t>
  </si>
  <si>
    <t>Huntsville Creek</t>
  </si>
  <si>
    <t>PA_31-018</t>
  </si>
  <si>
    <t>31-018</t>
  </si>
  <si>
    <t>Old Furnace</t>
  </si>
  <si>
    <t>Blacklog Creek</t>
  </si>
  <si>
    <t>PA_28-002</t>
  </si>
  <si>
    <t>28-002</t>
  </si>
  <si>
    <t>Stony Point</t>
  </si>
  <si>
    <t>Furnace Run</t>
  </si>
  <si>
    <t>PA_21-033</t>
  </si>
  <si>
    <t>21-033</t>
  </si>
  <si>
    <t>Silver Spring Mill</t>
  </si>
  <si>
    <t>Trindle Spring Run</t>
  </si>
  <si>
    <t>PA_36-104</t>
  </si>
  <si>
    <t>36-104</t>
  </si>
  <si>
    <t>Ford</t>
  </si>
  <si>
    <t>LAKE PARK DAM</t>
  </si>
  <si>
    <t>Pequea Creek</t>
  </si>
  <si>
    <t>PA_22-020</t>
  </si>
  <si>
    <t>22-020</t>
  </si>
  <si>
    <t>Iron Mine Run</t>
  </si>
  <si>
    <t>MINE RUN DAM</t>
  </si>
  <si>
    <t>Swatara Creek</t>
  </si>
  <si>
    <t>PA_01-043</t>
  </si>
  <si>
    <t>01-043</t>
  </si>
  <si>
    <t>Sharrer</t>
  </si>
  <si>
    <t>Conewago Creek</t>
  </si>
  <si>
    <t>PA_40-032</t>
  </si>
  <si>
    <t>Huntsville</t>
  </si>
  <si>
    <t>PA_21-062</t>
  </si>
  <si>
    <t>21-062</t>
  </si>
  <si>
    <t>unnamed</t>
  </si>
  <si>
    <t>PA_21-003</t>
  </si>
  <si>
    <t>21-003</t>
  </si>
  <si>
    <t>Wittlinger</t>
  </si>
  <si>
    <t>Yellow Breeches Creek</t>
  </si>
  <si>
    <t>PA_44-066</t>
  </si>
  <si>
    <t>44-066</t>
  </si>
  <si>
    <t>HACKENBERG DAM</t>
  </si>
  <si>
    <t>Strodes Run</t>
  </si>
  <si>
    <t>CFPPP_992</t>
  </si>
  <si>
    <t>PACNS001</t>
  </si>
  <si>
    <t>ROCKHILL DAM</t>
  </si>
  <si>
    <t>CONESTOGA</t>
  </si>
  <si>
    <t>CFPPP_993</t>
  </si>
  <si>
    <t>PACNS014</t>
  </si>
  <si>
    <t>LANCASTER TWP. DAM</t>
  </si>
  <si>
    <t>MAPLE GROVE DAM</t>
  </si>
  <si>
    <t>LITTLE CONESTOGA</t>
  </si>
  <si>
    <t>CFPPP_994</t>
  </si>
  <si>
    <t>PACNS018</t>
  </si>
  <si>
    <t xml:space="preserve"> </t>
  </si>
  <si>
    <t>CFPPP_995</t>
  </si>
  <si>
    <t>PACNS019</t>
  </si>
  <si>
    <t>AMERICAN PAPER PROD. DAM</t>
  </si>
  <si>
    <t>CFPPP_999</t>
  </si>
  <si>
    <t>PACNS026</t>
  </si>
  <si>
    <t>HENRY EBY DAM</t>
  </si>
  <si>
    <t>CFPPP_1000</t>
  </si>
  <si>
    <t>PACNS039</t>
  </si>
  <si>
    <t>MILL CREEK</t>
  </si>
  <si>
    <t>CFPPP_1001</t>
  </si>
  <si>
    <t>PACNS044</t>
  </si>
  <si>
    <t>MARTINS DAM</t>
  </si>
  <si>
    <t>COCALICO CREEK</t>
  </si>
  <si>
    <t>CFPPP_1002</t>
  </si>
  <si>
    <t>PACNS051</t>
  </si>
  <si>
    <t>HAMMER CREEK</t>
  </si>
  <si>
    <t>CFPPP_1003</t>
  </si>
  <si>
    <t>PACNS052</t>
  </si>
  <si>
    <t>CFPPP_1004</t>
  </si>
  <si>
    <t>PAMUD001</t>
  </si>
  <si>
    <t>CASTLE FIN DAM</t>
  </si>
  <si>
    <t>MUDDY CREEK</t>
  </si>
  <si>
    <t>CFPPP_1005</t>
  </si>
  <si>
    <t>PAPEQ018</t>
  </si>
  <si>
    <t>ESHLEMAN RUN</t>
  </si>
  <si>
    <t>CFPPP_1006</t>
  </si>
  <si>
    <t>PACOD006</t>
  </si>
  <si>
    <t>CODORUS CREEK S. BRANCH</t>
  </si>
  <si>
    <t>CFPPP_1007</t>
  </si>
  <si>
    <t>PACGT001</t>
  </si>
  <si>
    <t>GOOD HOPE DAM</t>
  </si>
  <si>
    <t>CONODIGUINET CREEK</t>
  </si>
  <si>
    <t>CFPPP_1008</t>
  </si>
  <si>
    <t>PAFIY001</t>
  </si>
  <si>
    <t>GOLDSBORO DAM</t>
  </si>
  <si>
    <t>FISHING CREEK (YORK)</t>
  </si>
  <si>
    <t>CFPPP_1010</t>
  </si>
  <si>
    <t>PASPR001</t>
  </si>
  <si>
    <t>MILESBURG POWER STATION</t>
  </si>
  <si>
    <t>CFPPP_1011</t>
  </si>
  <si>
    <t>PAKIS001</t>
  </si>
  <si>
    <t>KISHACOQUILLAS CREEK</t>
  </si>
  <si>
    <t>CFPPP_1012</t>
  </si>
  <si>
    <t>PAFIC001</t>
  </si>
  <si>
    <t>FISHING CREEK (CLINTON)</t>
  </si>
  <si>
    <t>CFPPP_1013</t>
  </si>
  <si>
    <t>PAKIS002</t>
  </si>
  <si>
    <t>LAUREL CREEK</t>
  </si>
  <si>
    <t>CFPPP_1014</t>
  </si>
  <si>
    <t>PACNS004</t>
  </si>
  <si>
    <t>HELLBURG'S DAM</t>
  </si>
  <si>
    <t>CFPPP_1015</t>
  </si>
  <si>
    <t>PASPD001</t>
  </si>
  <si>
    <t>CFPPP_1016</t>
  </si>
  <si>
    <t>PACWW002</t>
  </si>
  <si>
    <t>DETTERS MILL DAM</t>
  </si>
  <si>
    <t>CONEWAGO CREEK</t>
  </si>
  <si>
    <t>PA_CAT001</t>
  </si>
  <si>
    <t>CAT001</t>
  </si>
  <si>
    <t>CATAWISSA BOROUGH</t>
  </si>
  <si>
    <t>CATAWISSA CREEK</t>
  </si>
  <si>
    <t>CFPPP_1017</t>
  </si>
  <si>
    <t>PACNC002</t>
  </si>
  <si>
    <t>SILOAM DAM</t>
  </si>
  <si>
    <t>CFPPP_1018</t>
  </si>
  <si>
    <t>PAFBR002</t>
  </si>
  <si>
    <t>HARTMAN FARM DAM</t>
  </si>
  <si>
    <t>UNNAMED TRIB</t>
  </si>
  <si>
    <t>CFPPP_1019</t>
  </si>
  <si>
    <t>PACNS078</t>
  </si>
  <si>
    <t>DAM NO. 1</t>
  </si>
  <si>
    <t>W BRANCH LITTLE CONESTOGA</t>
  </si>
  <si>
    <t>CFPPP_1020</t>
  </si>
  <si>
    <t>PASPR004</t>
  </si>
  <si>
    <t>FERGUSON TWSP. DAM 1</t>
  </si>
  <si>
    <t>CFPPP_1022</t>
  </si>
  <si>
    <t>PAFIC002</t>
  </si>
  <si>
    <t>AXE FACTORY DAM</t>
  </si>
  <si>
    <t>MD_AN023</t>
  </si>
  <si>
    <t>AN023</t>
  </si>
  <si>
    <t>38 ST DAM</t>
  </si>
  <si>
    <t>NORTHWEST BR</t>
  </si>
  <si>
    <t>CFPPP_1026</t>
  </si>
  <si>
    <t>MDAN031</t>
  </si>
  <si>
    <t>PAINT BR DAM #1</t>
  </si>
  <si>
    <t>PAINT BR</t>
  </si>
  <si>
    <t>MD_EL002</t>
  </si>
  <si>
    <t>EL002</t>
  </si>
  <si>
    <t>ELKTON DAM</t>
  </si>
  <si>
    <t>BIG ELK CK</t>
  </si>
  <si>
    <t>CFPPP_1033</t>
  </si>
  <si>
    <t>MDEL009</t>
  </si>
  <si>
    <t>RR BRIDGE AT ELKTON</t>
  </si>
  <si>
    <t>LITTLE ELK CK</t>
  </si>
  <si>
    <t>CFPPP_1034</t>
  </si>
  <si>
    <t>MDLPX01</t>
  </si>
  <si>
    <t>MD_LPX05</t>
  </si>
  <si>
    <t>LPX05</t>
  </si>
  <si>
    <t>FT MEADE DAM</t>
  </si>
  <si>
    <t>LTL PATUXENT R</t>
  </si>
  <si>
    <t>MD_PA041</t>
  </si>
  <si>
    <t>PA041</t>
  </si>
  <si>
    <t>8TH AVE DAM</t>
  </si>
  <si>
    <t>SAWMILL CK</t>
  </si>
  <si>
    <t>CFPPP_1041</t>
  </si>
  <si>
    <t>MDPXU05</t>
  </si>
  <si>
    <t>HORSEPEN BR DAM</t>
  </si>
  <si>
    <t>HORSEPEN BR</t>
  </si>
  <si>
    <t>MD_SU004</t>
  </si>
  <si>
    <t>SU004</t>
  </si>
  <si>
    <t>WILSONS MILL DAM</t>
  </si>
  <si>
    <t>DEER CK</t>
  </si>
  <si>
    <t>MD_BU016</t>
  </si>
  <si>
    <t>BU016</t>
  </si>
  <si>
    <t>VAN BIBBER DAM</t>
  </si>
  <si>
    <t>WINTER RUN</t>
  </si>
  <si>
    <t>CFPPP_1048</t>
  </si>
  <si>
    <t>MDNE004</t>
  </si>
  <si>
    <t>NE DAM</t>
  </si>
  <si>
    <t>NORTHEAST CK</t>
  </si>
  <si>
    <t>MD_AN021</t>
  </si>
  <si>
    <t>AN021</t>
  </si>
  <si>
    <t>NE BR DAM</t>
  </si>
  <si>
    <t>NORTHEAST BR</t>
  </si>
  <si>
    <t>CFPPP_1049</t>
  </si>
  <si>
    <t>MDPO032</t>
  </si>
  <si>
    <t>NY</t>
  </si>
  <si>
    <t>FORD #3</t>
  </si>
  <si>
    <t>CFPPP_1050</t>
  </si>
  <si>
    <t>MDPO029</t>
  </si>
  <si>
    <t>METRO DAM</t>
  </si>
  <si>
    <t>CFPPP_1051</t>
  </si>
  <si>
    <t>MDPO028</t>
  </si>
  <si>
    <t>ABANDONED WEIR</t>
  </si>
  <si>
    <t>CFPPP_1053</t>
  </si>
  <si>
    <t>MDPXM16</t>
  </si>
  <si>
    <t>RT 214 DAM</t>
  </si>
  <si>
    <t>WESTERN BR</t>
  </si>
  <si>
    <t>CFPPP_1059</t>
  </si>
  <si>
    <t>MDPXM15</t>
  </si>
  <si>
    <t>CFPPP_1062</t>
  </si>
  <si>
    <t>MDPXL06</t>
  </si>
  <si>
    <t>HUNTING CK</t>
  </si>
  <si>
    <t>CFPPP_1063</t>
  </si>
  <si>
    <t>MDPXL13</t>
  </si>
  <si>
    <t>ST LEONARD CK</t>
  </si>
  <si>
    <t>CFPPP_1065</t>
  </si>
  <si>
    <t>MDPO017</t>
  </si>
  <si>
    <t>MATTAWOMAN CK</t>
  </si>
  <si>
    <t>MD_LPX21</t>
  </si>
  <si>
    <t>LPX21</t>
  </si>
  <si>
    <t>WAUGH CHAPEL RD</t>
  </si>
  <si>
    <t>TOWSERS BR</t>
  </si>
  <si>
    <t>CFPPP_1066</t>
  </si>
  <si>
    <t>MDLPX22</t>
  </si>
  <si>
    <t>CSX RAILROAD CULVERT</t>
  </si>
  <si>
    <t>CFPPP_1067</t>
  </si>
  <si>
    <t>MDPO058</t>
  </si>
  <si>
    <t>RAVEN ROCK CREEK</t>
  </si>
  <si>
    <t>CFPPP_1068</t>
  </si>
  <si>
    <t>MDPO057</t>
  </si>
  <si>
    <t>PPG DAM</t>
  </si>
  <si>
    <t>POTOMAC RIVER</t>
  </si>
  <si>
    <t>CFPPP_1069</t>
  </si>
  <si>
    <t>MDSU025</t>
  </si>
  <si>
    <t>OCTORARO CK</t>
  </si>
  <si>
    <t>CFPPP_1071</t>
  </si>
  <si>
    <t>MDPO060</t>
  </si>
  <si>
    <t>CELANESE DAM</t>
  </si>
  <si>
    <t>CFPPP_1072</t>
  </si>
  <si>
    <t>MDPO061</t>
  </si>
  <si>
    <t>WARRIOR RUN DAM</t>
  </si>
  <si>
    <t>WARRIOR RUN</t>
  </si>
  <si>
    <t>CFPPP_1073</t>
  </si>
  <si>
    <t>MDPO062</t>
  </si>
  <si>
    <t>BLACK ROCK DAM</t>
  </si>
  <si>
    <t>BLACK ROCK CREEK</t>
  </si>
  <si>
    <t>DC_MDPO031</t>
  </si>
  <si>
    <t>MDPO031</t>
  </si>
  <si>
    <t>FORD #2</t>
  </si>
  <si>
    <t>MD_MDSU026</t>
  </si>
  <si>
    <t>MDSU026</t>
  </si>
  <si>
    <t>MD_MDNA009</t>
  </si>
  <si>
    <t>MDNA009</t>
  </si>
  <si>
    <t>PUCKUM BRANCH</t>
  </si>
  <si>
    <t>MD_MDPA052</t>
  </si>
  <si>
    <t>MDPA052</t>
  </si>
  <si>
    <t>MD_MDPA044</t>
  </si>
  <si>
    <t>MDPA044</t>
  </si>
  <si>
    <t>STONY RUN DAM</t>
  </si>
  <si>
    <t>PA_PABLD010</t>
  </si>
  <si>
    <t>PABLD010</t>
  </si>
  <si>
    <t>WOLF MILL</t>
  </si>
  <si>
    <t>PA_PACNS075</t>
  </si>
  <si>
    <t>PACNS075</t>
  </si>
  <si>
    <t>PA_PACNS074</t>
  </si>
  <si>
    <t>PACNS074</t>
  </si>
  <si>
    <t>MILLPORT CONSERVANCY DAM</t>
  </si>
  <si>
    <t>VA_VA2155</t>
  </si>
  <si>
    <t>VA2155</t>
  </si>
  <si>
    <t>RIVERTON DAM</t>
  </si>
  <si>
    <t>NORTH FORK SHENANDOAH RIVER</t>
  </si>
  <si>
    <t>CFPPP_2000</t>
  </si>
  <si>
    <t>emtemp1</t>
  </si>
  <si>
    <t>KNIGHTLY DAM</t>
  </si>
  <si>
    <t>MIDDLE RIVER</t>
  </si>
  <si>
    <t>CFPPP_2001</t>
  </si>
  <si>
    <t>emtemp2</t>
  </si>
  <si>
    <t>CUMBERLAND MARSH DAM</t>
  </si>
  <si>
    <t>TRIB OF HOLTS CREEK</t>
  </si>
  <si>
    <t>CFPPP_2002</t>
  </si>
  <si>
    <t>emtemp3</t>
  </si>
  <si>
    <t>FLETCHERS MILL DAM</t>
  </si>
  <si>
    <t>THORNTON RIVER</t>
  </si>
  <si>
    <t>em20151</t>
  </si>
  <si>
    <t>Rife Loth Dam</t>
  </si>
  <si>
    <t>South River</t>
  </si>
  <si>
    <t>em20152</t>
  </si>
  <si>
    <t>DuPont Dam</t>
  </si>
  <si>
    <t>em20154</t>
  </si>
  <si>
    <t>Little Cove Creek Dam removal</t>
  </si>
  <si>
    <t>Little Cove Creek</t>
  </si>
  <si>
    <t>em20155</t>
  </si>
  <si>
    <t>Hershey School Intake</t>
  </si>
  <si>
    <t>UNT to Spring Creek</t>
  </si>
  <si>
    <t>em20156</t>
  </si>
  <si>
    <t>Unnamed-Wilson College</t>
  </si>
  <si>
    <t>UNT to Little Conewago Creek</t>
  </si>
  <si>
    <t>em20157</t>
  </si>
  <si>
    <t>Big Run Park Dam</t>
  </si>
  <si>
    <t>em20158</t>
  </si>
  <si>
    <t>Mossy Creek Dam</t>
  </si>
  <si>
    <t>Mossy Creek</t>
  </si>
  <si>
    <t>em201510</t>
  </si>
  <si>
    <t>Herring Creek Dam</t>
  </si>
  <si>
    <t>Herring Creek</t>
  </si>
  <si>
    <t>em201511</t>
  </si>
  <si>
    <t>Moorman's River Culvert</t>
  </si>
  <si>
    <t>Moormans River</t>
  </si>
  <si>
    <t>em201512</t>
  </si>
  <si>
    <t>Claiborne Run raised culvert</t>
  </si>
  <si>
    <t>Claiborne Run</t>
  </si>
  <si>
    <t>em201513</t>
  </si>
  <si>
    <t>Gravel Run - Corsica River</t>
  </si>
  <si>
    <t>em201514</t>
  </si>
  <si>
    <t>Kladder Station Dam 2</t>
  </si>
  <si>
    <t>UNT Frankstown Branch Juniata River</t>
  </si>
  <si>
    <t>em201515</t>
  </si>
  <si>
    <t>Laurel Park Dam</t>
  </si>
  <si>
    <t>VA_2018001</t>
  </si>
  <si>
    <t>Moores Creek Dam</t>
  </si>
  <si>
    <t xml:space="preserve">Moores Creek </t>
  </si>
  <si>
    <t>n/a(40-253)</t>
  </si>
  <si>
    <t>Solomons Creek Dam</t>
  </si>
  <si>
    <t>Solomons Creek</t>
  </si>
  <si>
    <t>PA_21-175</t>
  </si>
  <si>
    <t>Camp Michaux Lower Dam</t>
  </si>
  <si>
    <t>Toms Creek</t>
  </si>
  <si>
    <t>PA_11-074</t>
  </si>
  <si>
    <t>Eckenrode Mills Dam</t>
  </si>
  <si>
    <t>Chest Creek</t>
  </si>
  <si>
    <t>PA_40-083</t>
  </si>
  <si>
    <t>Mountain Spring No 2</t>
  </si>
  <si>
    <t>South Branch Bowman Creek</t>
  </si>
  <si>
    <t>PA_67-020</t>
  </si>
  <si>
    <t>Dugans Run</t>
  </si>
  <si>
    <t>PA_67-012</t>
  </si>
  <si>
    <t>Marietta Water Co</t>
  </si>
  <si>
    <t>Wildcat Run</t>
  </si>
  <si>
    <t>Krady Mill Dam</t>
  </si>
  <si>
    <t>Chickies Creek</t>
  </si>
  <si>
    <t>listed only as Mill in Chesapeake tool</t>
  </si>
  <si>
    <t>Philipsburgh</t>
  </si>
  <si>
    <t>Cold Stream</t>
  </si>
  <si>
    <t>Montola Lower Trout Run Dam</t>
  </si>
  <si>
    <t>Trout Run</t>
  </si>
  <si>
    <t>Upper Trout Run Dam</t>
  </si>
  <si>
    <t>Middle Trout Run Dam</t>
  </si>
  <si>
    <t>Scotland Pond #1 and #2</t>
  </si>
  <si>
    <t>Conococheague Creek</t>
  </si>
  <si>
    <t>Gunters Valley</t>
  </si>
  <si>
    <t>Jordan's Point Dam</t>
  </si>
  <si>
    <t>Maury River</t>
  </si>
  <si>
    <t>Garmantown Dam</t>
  </si>
  <si>
    <t>West Branch Susquehanna</t>
  </si>
  <si>
    <t>Lemoyne Borough Dam</t>
  </si>
  <si>
    <t>Unnamed Tributary</t>
  </si>
  <si>
    <t>Mt Joy Waterworks Dam</t>
  </si>
  <si>
    <t>Little Chiques Creek</t>
  </si>
  <si>
    <t>Patton Dam</t>
  </si>
  <si>
    <t>Other Passage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</si>
</sst>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10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0"/>
      <name val="Arial"/>
      <charset val="1"/>
    </font>
    <font>
      <sz val="10"/>
      <name val="Arial"/>
      <charset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charset val="1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 applyProtection="1">
      <alignment horizontal="center" wrapText="1"/>
    </xf>
    <xf numFmtId="0" fontId="4" fillId="0" borderId="0" xfId="0" applyFont="1"/>
    <xf numFmtId="164" fontId="0" fillId="0" borderId="0" xfId="0" applyNumberFormat="1"/>
    <xf numFmtId="0" fontId="4" fillId="0" borderId="1" xfId="0" applyFont="1" applyFill="1" applyBorder="1" applyAlignment="1" applyProtection="1"/>
    <xf numFmtId="1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>
      <alignment horizontal="center"/>
    </xf>
    <xf numFmtId="164" fontId="4" fillId="0" borderId="0" xfId="0" applyNumberFormat="1" applyFon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left"/>
    </xf>
    <xf numFmtId="1" fontId="5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4" fontId="7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4" borderId="0" xfId="0" applyFill="1"/>
    <xf numFmtId="2" fontId="0" fillId="4" borderId="0" xfId="0" applyNumberFormat="1" applyFill="1"/>
    <xf numFmtId="0" fontId="0" fillId="4" borderId="0" xfId="0" applyFill="1" applyAlignment="1"/>
    <xf numFmtId="0" fontId="0" fillId="4" borderId="0" xfId="0" applyFill="1" applyAlignment="1">
      <alignment horizontal="right"/>
    </xf>
    <xf numFmtId="2" fontId="0" fillId="4" borderId="0" xfId="0" applyNumberFormat="1" applyFill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0" fillId="4" borderId="0" xfId="0" applyFill="1" applyAlignment="1">
      <alignment vertical="top"/>
    </xf>
    <xf numFmtId="0" fontId="0" fillId="0" borderId="0" xfId="0" applyBorder="1"/>
    <xf numFmtId="0" fontId="5" fillId="0" borderId="4" xfId="0" applyFont="1" applyBorder="1" applyAlignment="1">
      <alignment horizontal="center" wrapText="1"/>
    </xf>
    <xf numFmtId="0" fontId="7" fillId="0" borderId="0" xfId="0" applyFont="1" applyBorder="1"/>
    <xf numFmtId="4" fontId="0" fillId="0" borderId="0" xfId="0" applyNumberFormat="1" applyBorder="1"/>
    <xf numFmtId="0" fontId="5" fillId="0" borderId="5" xfId="0" applyFont="1" applyBorder="1" applyAlignment="1">
      <alignment horizontal="center" wrapText="1"/>
    </xf>
    <xf numFmtId="4" fontId="0" fillId="0" borderId="5" xfId="0" applyNumberFormat="1" applyBorder="1"/>
    <xf numFmtId="0" fontId="0" fillId="0" borderId="5" xfId="0" applyBorder="1"/>
    <xf numFmtId="1" fontId="7" fillId="0" borderId="0" xfId="0" applyNumberFormat="1" applyFont="1" applyAlignment="1"/>
    <xf numFmtId="4" fontId="0" fillId="0" borderId="4" xfId="0" applyNumberFormat="1" applyBorder="1" applyAlignment="1">
      <alignment horizontal="center"/>
    </xf>
    <xf numFmtId="4" fontId="4" fillId="0" borderId="0" xfId="0" applyNumberFormat="1" applyFont="1" applyBorder="1"/>
    <xf numFmtId="4" fontId="0" fillId="0" borderId="5" xfId="0" applyNumberFormat="1" applyBorder="1" applyAlignment="1"/>
    <xf numFmtId="0" fontId="0" fillId="0" borderId="3" xfId="0" applyBorder="1" applyAlignment="1"/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5" borderId="1" xfId="0" applyFill="1" applyBorder="1" applyAlignment="1" applyProtection="1"/>
    <xf numFmtId="0" fontId="3" fillId="5" borderId="1" xfId="0" applyFont="1" applyFill="1" applyBorder="1" applyAlignment="1" applyProtection="1"/>
    <xf numFmtId="1" fontId="3" fillId="5" borderId="1" xfId="0" applyNumberFormat="1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2" fontId="3" fillId="5" borderId="1" xfId="0" applyNumberFormat="1" applyFont="1" applyFill="1" applyBorder="1" applyAlignment="1" applyProtection="1">
      <alignment horizontal="center"/>
    </xf>
    <xf numFmtId="164" fontId="0" fillId="5" borderId="0" xfId="0" applyNumberFormat="1" applyFill="1"/>
    <xf numFmtId="2" fontId="3" fillId="3" borderId="1" xfId="0" applyNumberFormat="1" applyFont="1" applyFill="1" applyBorder="1" applyAlignment="1" applyProtection="1">
      <alignment horizontal="center"/>
    </xf>
    <xf numFmtId="1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/>
    </xf>
    <xf numFmtId="4" fontId="9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/>
    </xf>
    <xf numFmtId="4" fontId="7" fillId="0" borderId="5" xfId="0" applyNumberFormat="1" applyFon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left" vertical="top" wrapText="1"/>
    </xf>
    <xf numFmtId="165" fontId="5" fillId="0" borderId="6" xfId="0" applyNumberFormat="1" applyFont="1" applyBorder="1" applyAlignment="1">
      <alignment horizontal="center" wrapText="1"/>
    </xf>
    <xf numFmtId="0" fontId="3" fillId="0" borderId="1" xfId="0" applyFont="1" applyFill="1" applyBorder="1" applyAlignment="1" applyProtection="1"/>
    <xf numFmtId="0" fontId="3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/>
    <xf numFmtId="0" fontId="3" fillId="6" borderId="1" xfId="0" applyFont="1" applyFill="1" applyBorder="1" applyAlignment="1" applyProtection="1"/>
    <xf numFmtId="0" fontId="7" fillId="6" borderId="1" xfId="0" applyFont="1" applyFill="1" applyBorder="1" applyAlignment="1" applyProtection="1"/>
    <xf numFmtId="0" fontId="0" fillId="6" borderId="1" xfId="0" applyFill="1" applyBorder="1" applyAlignment="1" applyProtection="1"/>
    <xf numFmtId="1" fontId="3" fillId="6" borderId="1" xfId="0" applyNumberFormat="1" applyFont="1" applyFill="1" applyBorder="1" applyAlignment="1" applyProtection="1">
      <alignment horizontal="center"/>
    </xf>
    <xf numFmtId="164" fontId="0" fillId="6" borderId="0" xfId="0" applyNumberFormat="1" applyFill="1"/>
    <xf numFmtId="0" fontId="3" fillId="6" borderId="1" xfId="0" applyFont="1" applyFill="1" applyBorder="1" applyAlignment="1" applyProtection="1">
      <alignment horizontal="center"/>
    </xf>
    <xf numFmtId="0" fontId="0" fillId="6" borderId="0" xfId="0" applyFill="1"/>
    <xf numFmtId="0" fontId="0" fillId="0" borderId="0" xfId="0" applyAlignment="1">
      <alignment horizontal="left" vertical="top" wrapText="1"/>
    </xf>
    <xf numFmtId="1" fontId="7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</a:t>
            </a:r>
            <a:r>
              <a:rPr lang="en-US" baseline="0"/>
              <a:t> Miles Opened via Fish Passage and Dam Removal Projects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'ChesapeakeProgress Summary'!$C$6</c:f>
              <c:strCache>
                <c:ptCount val="1"/>
                <c:pt idx="0">
                  <c:v>Cumulative River Miles Opened via Dam Removal (GIS based)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'ChesapeakeProgress Summary'!$A$7:$A$38</c:f>
              <c:strCach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strCache>
            </c:strRef>
          </c:cat>
          <c:val>
            <c:numRef>
              <c:f>'ChesapeakeProgress Summary'!$C$7:$C$38</c:f>
              <c:numCache>
                <c:formatCode>#,##0.00</c:formatCode>
                <c:ptCount val="32"/>
                <c:pt idx="0" formatCode="0.0">
                  <c:v>0</c:v>
                </c:pt>
                <c:pt idx="1">
                  <c:v>71.619344827019432</c:v>
                </c:pt>
                <c:pt idx="2">
                  <c:v>366.9867815044322</c:v>
                </c:pt>
                <c:pt idx="3">
                  <c:v>369.21823536656848</c:v>
                </c:pt>
                <c:pt idx="4">
                  <c:v>382.74503011307394</c:v>
                </c:pt>
                <c:pt idx="5">
                  <c:v>382.74503011307394</c:v>
                </c:pt>
                <c:pt idx="6">
                  <c:v>419.23574819936925</c:v>
                </c:pt>
                <c:pt idx="7">
                  <c:v>445.69784907207304</c:v>
                </c:pt>
                <c:pt idx="8">
                  <c:v>445.69784907207304</c:v>
                </c:pt>
                <c:pt idx="9">
                  <c:v>790.42106736714516</c:v>
                </c:pt>
                <c:pt idx="10">
                  <c:v>1207.4503870501906</c:v>
                </c:pt>
                <c:pt idx="11">
                  <c:v>1228.9650110671409</c:v>
                </c:pt>
                <c:pt idx="12">
                  <c:v>1436.6715454021064</c:v>
                </c:pt>
                <c:pt idx="13">
                  <c:v>1576.8513900535011</c:v>
                </c:pt>
                <c:pt idx="14">
                  <c:v>1584.9724654777747</c:v>
                </c:pt>
                <c:pt idx="15">
                  <c:v>2008.8355009350303</c:v>
                </c:pt>
                <c:pt idx="16">
                  <c:v>4905.7965864250855</c:v>
                </c:pt>
                <c:pt idx="17">
                  <c:v>5297.4945948654458</c:v>
                </c:pt>
                <c:pt idx="18">
                  <c:v>6482.065061130892</c:v>
                </c:pt>
                <c:pt idx="19">
                  <c:v>8034.1163694047527</c:v>
                </c:pt>
                <c:pt idx="20">
                  <c:v>8601.4895129058423</c:v>
                </c:pt>
                <c:pt idx="21">
                  <c:v>8826.1767941917551</c:v>
                </c:pt>
                <c:pt idx="22">
                  <c:v>8989.0984352448304</c:v>
                </c:pt>
                <c:pt idx="23">
                  <c:v>9413.7048185107851</c:v>
                </c:pt>
                <c:pt idx="24">
                  <c:v>9649.287768435097</c:v>
                </c:pt>
                <c:pt idx="25">
                  <c:v>9892.0148512202613</c:v>
                </c:pt>
                <c:pt idx="26">
                  <c:v>10154.503229657321</c:v>
                </c:pt>
                <c:pt idx="27">
                  <c:v>10242.820096990114</c:v>
                </c:pt>
                <c:pt idx="28">
                  <c:v>10560.00283888294</c:v>
                </c:pt>
                <c:pt idx="29">
                  <c:v>10691.959350179764</c:v>
                </c:pt>
                <c:pt idx="30">
                  <c:v>10702.541181383262</c:v>
                </c:pt>
                <c:pt idx="31">
                  <c:v>12070.755149449747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B2-4FA6-BFDB-8E390953BBFC}"/>
            </c:ext>
          </c:extLst>
        </c:ser>
        <c:ser>
          <c:idx val="0"/>
          <c:order val="1"/>
          <c:tx>
            <c:strRef>
              <c:f>'ChesapeakeProgress Summary'!$E$6</c:f>
              <c:strCache>
                <c:ptCount val="1"/>
                <c:pt idx="0">
                  <c:v>Cumulative River Miles Opened via Fish Passage (GIS based)</c:v>
                </c:pt>
              </c:strCache>
            </c:strRef>
          </c:tx>
          <c:marker>
            <c:symbol val="none"/>
          </c:marker>
          <c:cat>
            <c:strRef>
              <c:f>'ChesapeakeProgress Summary'!$A$7:$A$38</c:f>
              <c:strCach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strCache>
            </c:strRef>
          </c:cat>
          <c:val>
            <c:numRef>
              <c:f>'ChesapeakeProgress Summary'!$E$7:$E$38</c:f>
              <c:numCache>
                <c:formatCode>#,##0.00</c:formatCode>
                <c:ptCount val="32"/>
                <c:pt idx="0" formatCode="0.0">
                  <c:v>0</c:v>
                </c:pt>
                <c:pt idx="1">
                  <c:v>6580.4641163080578</c:v>
                </c:pt>
                <c:pt idx="2">
                  <c:v>6627.1394130020244</c:v>
                </c:pt>
                <c:pt idx="3">
                  <c:v>6844.6337381391668</c:v>
                </c:pt>
                <c:pt idx="4">
                  <c:v>6844.6337381391668</c:v>
                </c:pt>
                <c:pt idx="5">
                  <c:v>7276.8908532330215</c:v>
                </c:pt>
                <c:pt idx="6">
                  <c:v>7280.4471871406477</c:v>
                </c:pt>
                <c:pt idx="7">
                  <c:v>7309.6762562089543</c:v>
                </c:pt>
                <c:pt idx="8">
                  <c:v>7546.7586885303253</c:v>
                </c:pt>
                <c:pt idx="9">
                  <c:v>8144.2930849010445</c:v>
                </c:pt>
                <c:pt idx="10">
                  <c:v>8279.6740644962829</c:v>
                </c:pt>
                <c:pt idx="11">
                  <c:v>13331.606490310625</c:v>
                </c:pt>
                <c:pt idx="12">
                  <c:v>13463.275283913803</c:v>
                </c:pt>
                <c:pt idx="13">
                  <c:v>13528.359102809538</c:v>
                </c:pt>
                <c:pt idx="14">
                  <c:v>14021.183078430315</c:v>
                </c:pt>
                <c:pt idx="15">
                  <c:v>14585.218291110099</c:v>
                </c:pt>
                <c:pt idx="16">
                  <c:v>17706.926319805036</c:v>
                </c:pt>
                <c:pt idx="17">
                  <c:v>17723.710800033288</c:v>
                </c:pt>
                <c:pt idx="18">
                  <c:v>18825.855521698508</c:v>
                </c:pt>
                <c:pt idx="19">
                  <c:v>18825.855521698508</c:v>
                </c:pt>
                <c:pt idx="20">
                  <c:v>18825.855521698508</c:v>
                </c:pt>
                <c:pt idx="21">
                  <c:v>18825.855521698508</c:v>
                </c:pt>
                <c:pt idx="22">
                  <c:v>18825.855521698508</c:v>
                </c:pt>
                <c:pt idx="23">
                  <c:v>19242.432170012838</c:v>
                </c:pt>
                <c:pt idx="24">
                  <c:v>19242.432170012838</c:v>
                </c:pt>
                <c:pt idx="25">
                  <c:v>19242.432170012838</c:v>
                </c:pt>
                <c:pt idx="26">
                  <c:v>19242.432170012838</c:v>
                </c:pt>
                <c:pt idx="27">
                  <c:v>19242.432170012838</c:v>
                </c:pt>
                <c:pt idx="28">
                  <c:v>19242.432170012838</c:v>
                </c:pt>
                <c:pt idx="29">
                  <c:v>19242.432170012838</c:v>
                </c:pt>
                <c:pt idx="30">
                  <c:v>19242.432170012838</c:v>
                </c:pt>
                <c:pt idx="31">
                  <c:v>19242.432170012838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C2-4BEC-8537-511516775945}"/>
            </c:ext>
          </c:extLst>
        </c:ser>
        <c:ser>
          <c:idx val="1"/>
          <c:order val="2"/>
          <c:tx>
            <c:strRef>
              <c:f>'ChesapeakeProgress Summary'!$F$6</c:f>
              <c:strCache>
                <c:ptCount val="1"/>
                <c:pt idx="0">
                  <c:v>Cumulative River Miles Opened via Dam Removal and Fish Passage (GIS based)</c:v>
                </c:pt>
              </c:strCache>
            </c:strRef>
          </c:tx>
          <c:spPr>
            <a:ln>
              <a:solidFill>
                <a:srgbClr val="6600CC"/>
              </a:solidFill>
            </a:ln>
          </c:spPr>
          <c:marker>
            <c:symbol val="none"/>
          </c:marker>
          <c:val>
            <c:numRef>
              <c:f>'ChesapeakeProgress Summary'!$F$7:$F$38</c:f>
              <c:numCache>
                <c:formatCode>0.0</c:formatCode>
                <c:ptCount val="32"/>
                <c:pt idx="0">
                  <c:v>0</c:v>
                </c:pt>
                <c:pt idx="1">
                  <c:v>6652.0834611350774</c:v>
                </c:pt>
                <c:pt idx="2">
                  <c:v>6994.1261945064562</c:v>
                </c:pt>
                <c:pt idx="3">
                  <c:v>7213.8519735057353</c:v>
                </c:pt>
                <c:pt idx="4">
                  <c:v>7227.3787682522407</c:v>
                </c:pt>
                <c:pt idx="5">
                  <c:v>7659.6358833460954</c:v>
                </c:pt>
                <c:pt idx="6">
                  <c:v>7699.6829353400171</c:v>
                </c:pt>
                <c:pt idx="7">
                  <c:v>7755.3741052810274</c:v>
                </c:pt>
                <c:pt idx="8">
                  <c:v>7992.4565376023984</c:v>
                </c:pt>
                <c:pt idx="9">
                  <c:v>8934.7141522681904</c:v>
                </c:pt>
                <c:pt idx="10">
                  <c:v>9487.1244515464732</c:v>
                </c:pt>
                <c:pt idx="11">
                  <c:v>14560.571501377766</c:v>
                </c:pt>
                <c:pt idx="12">
                  <c:v>14899.94682931591</c:v>
                </c:pt>
                <c:pt idx="13">
                  <c:v>15105.21049286304</c:v>
                </c:pt>
                <c:pt idx="14">
                  <c:v>15606.155543908089</c:v>
                </c:pt>
                <c:pt idx="15">
                  <c:v>16594.053792045128</c:v>
                </c:pt>
                <c:pt idx="16">
                  <c:v>22612.722906230119</c:v>
                </c:pt>
                <c:pt idx="17">
                  <c:v>23021.205394898734</c:v>
                </c:pt>
                <c:pt idx="18">
                  <c:v>25307.9205828294</c:v>
                </c:pt>
                <c:pt idx="19">
                  <c:v>26859.971891103261</c:v>
                </c:pt>
                <c:pt idx="20">
                  <c:v>27427.34503460435</c:v>
                </c:pt>
                <c:pt idx="21">
                  <c:v>27652.032315890261</c:v>
                </c:pt>
                <c:pt idx="22">
                  <c:v>27814.95395694334</c:v>
                </c:pt>
                <c:pt idx="23">
                  <c:v>28656.136988523624</c:v>
                </c:pt>
                <c:pt idx="24">
                  <c:v>28891.719938447935</c:v>
                </c:pt>
                <c:pt idx="25">
                  <c:v>29134.4470212331</c:v>
                </c:pt>
                <c:pt idx="26">
                  <c:v>29396.935399670161</c:v>
                </c:pt>
                <c:pt idx="27">
                  <c:v>29485.25226700295</c:v>
                </c:pt>
                <c:pt idx="28">
                  <c:v>29802.43500889578</c:v>
                </c:pt>
                <c:pt idx="29">
                  <c:v>29934.391520192603</c:v>
                </c:pt>
                <c:pt idx="30">
                  <c:v>29944.9733513961</c:v>
                </c:pt>
                <c:pt idx="31">
                  <c:v>31313.187319462588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38-4551-BB60-1B8BE7C21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21728"/>
        <c:axId val="40927616"/>
      </c:lineChart>
      <c:catAx>
        <c:axId val="4092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0927616"/>
        <c:crosses val="autoZero"/>
        <c:auto val="1"/>
        <c:lblAlgn val="ctr"/>
        <c:lblOffset val="100"/>
        <c:noMultiLvlLbl val="0"/>
      </c:catAx>
      <c:valAx>
        <c:axId val="40927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</a:t>
                </a:r>
                <a:r>
                  <a:rPr lang="en-US" baseline="0"/>
                  <a:t> Opened</a:t>
                </a:r>
                <a:endParaRPr lang="en-US"/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crossAx val="4092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72201955645183"/>
          <c:y val="0.19654594386702318"/>
          <c:w val="0.31277977025132131"/>
          <c:h val="0.27034348114999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</a:t>
            </a:r>
            <a:r>
              <a:rPr lang="en-US" baseline="0"/>
              <a:t> of Dam Removals and Fish</a:t>
            </a:r>
            <a:r>
              <a:rPr lang="en-US"/>
              <a:t> Passage Projects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'Miles Per Year Historical Summ'!$B$6</c:f>
              <c:strCache>
                <c:ptCount val="1"/>
                <c:pt idx="0">
                  <c:v># Dam Removal Projects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'Miles Per Year Historical Summ'!$A$8:$A$39</c15:sqref>
                  </c15:fullRef>
                </c:ext>
              </c:extLst>
              <c:f>'Miles Per Year Historical Summ'!$A$8:$A$38</c:f>
              <c:strCach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unknown*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'Miles Per Year Historical Summ'!$B$8:$B$38</c15:sqref>
                  </c15:fullRef>
                </c:ext>
              </c:extLst>
              <c:f>'Miles Per Year Historical Summ'!$B$9:$B$38</c:f>
              <c:numCache>
                <c:formatCode>0</c:formatCode>
                <c:ptCount val="31"/>
                <c:pt idx="0">
                  <c:v>3</c:v>
                </c:pt>
                <c:pt idx="1">
                  <c:v>13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4</c:v>
                </c:pt>
                <c:pt idx="9">
                  <c:v>13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8</c:v>
                </c:pt>
                <c:pt idx="16">
                  <c:v>7</c:v>
                </c:pt>
                <c:pt idx="17">
                  <c:v>14</c:v>
                </c:pt>
                <c:pt idx="18">
                  <c:v>21</c:v>
                </c:pt>
                <c:pt idx="19">
                  <c:v>10</c:v>
                </c:pt>
                <c:pt idx="20">
                  <c:v>7</c:v>
                </c:pt>
                <c:pt idx="21">
                  <c:v>11</c:v>
                </c:pt>
                <c:pt idx="22">
                  <c:v>10</c:v>
                </c:pt>
                <c:pt idx="23">
                  <c:v>3</c:v>
                </c:pt>
                <c:pt idx="24">
                  <c:v>6</c:v>
                </c:pt>
                <c:pt idx="25">
                  <c:v>8</c:v>
                </c:pt>
                <c:pt idx="26">
                  <c:v>10</c:v>
                </c:pt>
                <c:pt idx="27">
                  <c:v>4</c:v>
                </c:pt>
                <c:pt idx="28">
                  <c:v>7</c:v>
                </c:pt>
                <c:pt idx="29">
                  <c:v>2</c:v>
                </c:pt>
                <c:pt idx="3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4-4DC8-A9AA-55EF8692BE63}"/>
            </c:ext>
          </c:extLst>
        </c:ser>
        <c:ser>
          <c:idx val="1"/>
          <c:order val="1"/>
          <c:tx>
            <c:strRef>
              <c:f>'Miles Per Year Historical Summ'!$C$6</c:f>
              <c:strCache>
                <c:ptCount val="1"/>
                <c:pt idx="0">
                  <c:v># Fish Passage Projects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'Miles Per Year Historical Summ'!$A$8:$A$39</c15:sqref>
                  </c15:fullRef>
                </c:ext>
              </c:extLst>
              <c:f>'Miles Per Year Historical Summ'!$A$8:$A$38</c:f>
              <c:strCach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'Miles Per Year Historical Summ'!$C$8:$C$39</c15:sqref>
                  </c15:fullRef>
                </c:ext>
              </c:extLst>
              <c:f>'Miles Per Year Historical Summ'!$C$8:$C$38</c:f>
              <c:numCache>
                <c:formatCode>0</c:formatCode>
                <c:ptCount val="31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4-4DC8-A9AA-55EF8692B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59904"/>
        <c:axId val="36861440"/>
      </c:lineChart>
      <c:catAx>
        <c:axId val="36859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861440"/>
        <c:crosses val="autoZero"/>
        <c:auto val="1"/>
        <c:lblAlgn val="ctr"/>
        <c:lblOffset val="100"/>
        <c:noMultiLvlLbl val="0"/>
      </c:catAx>
      <c:valAx>
        <c:axId val="368614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6859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</a:t>
            </a:r>
            <a:r>
              <a:rPr lang="en-US" baseline="0"/>
              <a:t> Miles Opened via Fish Passage and Dam Removal Projects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'Miles Per Year Historical Summ'!$E$6</c:f>
              <c:strCache>
                <c:ptCount val="1"/>
                <c:pt idx="0">
                  <c:v>Cumulative River Miles Opened via Dam Removal (GIS based)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'Miles Per Year Historical Summ'!$A$7:$A$39</c15:sqref>
                  </c15:fullRef>
                </c:ext>
              </c:extLst>
              <c:f>'Miles Per Year Historical Summ'!$A$7:$A$38</c:f>
              <c:strCach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'Miles Per Year Historical Summ'!$E$7:$E$39</c15:sqref>
                  </c15:fullRef>
                </c:ext>
              </c:extLst>
              <c:f>'Miles Per Year Historical Summ'!$E$7:$E$38</c:f>
              <c:numCache>
                <c:formatCode>#,##0.00</c:formatCode>
                <c:ptCount val="32"/>
                <c:pt idx="0" formatCode="0.0">
                  <c:v>0</c:v>
                </c:pt>
                <c:pt idx="1">
                  <c:v>71.619344827019432</c:v>
                </c:pt>
                <c:pt idx="2">
                  <c:v>366.9867815044322</c:v>
                </c:pt>
                <c:pt idx="3">
                  <c:v>369.21823536656848</c:v>
                </c:pt>
                <c:pt idx="4">
                  <c:v>382.74503011307394</c:v>
                </c:pt>
                <c:pt idx="5">
                  <c:v>382.74503011307394</c:v>
                </c:pt>
                <c:pt idx="6">
                  <c:v>419.23574819936925</c:v>
                </c:pt>
                <c:pt idx="7">
                  <c:v>445.69784907207304</c:v>
                </c:pt>
                <c:pt idx="8">
                  <c:v>445.69784907207304</c:v>
                </c:pt>
                <c:pt idx="9">
                  <c:v>790.42106736714516</c:v>
                </c:pt>
                <c:pt idx="10">
                  <c:v>1207.4503870501906</c:v>
                </c:pt>
                <c:pt idx="11">
                  <c:v>1228.9650110671409</c:v>
                </c:pt>
                <c:pt idx="12">
                  <c:v>1436.6715454021064</c:v>
                </c:pt>
                <c:pt idx="13">
                  <c:v>1576.8513900535011</c:v>
                </c:pt>
                <c:pt idx="14">
                  <c:v>1584.9724654777747</c:v>
                </c:pt>
                <c:pt idx="15">
                  <c:v>2008.8355009350303</c:v>
                </c:pt>
                <c:pt idx="16">
                  <c:v>4905.7965864250855</c:v>
                </c:pt>
                <c:pt idx="17">
                  <c:v>5297.4945948654458</c:v>
                </c:pt>
                <c:pt idx="18">
                  <c:v>6482.065061130892</c:v>
                </c:pt>
                <c:pt idx="19">
                  <c:v>8034.1163694047527</c:v>
                </c:pt>
                <c:pt idx="20">
                  <c:v>8601.4895129058423</c:v>
                </c:pt>
                <c:pt idx="21">
                  <c:v>8826.1767941917551</c:v>
                </c:pt>
                <c:pt idx="22">
                  <c:v>8989.0984352448304</c:v>
                </c:pt>
                <c:pt idx="23">
                  <c:v>9413.7048185107851</c:v>
                </c:pt>
                <c:pt idx="24">
                  <c:v>9649.287768435097</c:v>
                </c:pt>
                <c:pt idx="25">
                  <c:v>9892.0148512202613</c:v>
                </c:pt>
                <c:pt idx="26">
                  <c:v>10154.503229657321</c:v>
                </c:pt>
                <c:pt idx="27">
                  <c:v>10242.820096990114</c:v>
                </c:pt>
                <c:pt idx="28">
                  <c:v>10560.00283888294</c:v>
                </c:pt>
                <c:pt idx="29">
                  <c:v>10691.959350179764</c:v>
                </c:pt>
                <c:pt idx="30">
                  <c:v>10702.539350179764</c:v>
                </c:pt>
                <c:pt idx="31">
                  <c:v>12070.749350179765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88-4F14-A9A7-7DFAFC4D4C3C}"/>
            </c:ext>
          </c:extLst>
        </c:ser>
        <c:ser>
          <c:idx val="4"/>
          <c:order val="1"/>
          <c:tx>
            <c:strRef>
              <c:f>'Miles Per Year Historical Summ'!$G$6</c:f>
              <c:strCache>
                <c:ptCount val="1"/>
                <c:pt idx="0">
                  <c:v>Cumulative River Miles Opened via Fish Passage (GIS based)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'Miles Per Year Historical Summ'!$A$7:$A$39</c15:sqref>
                  </c15:fullRef>
                </c:ext>
              </c:extLst>
              <c:f>'Miles Per Year Historical Summ'!$A$7:$A$38</c:f>
              <c:strCach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'Miles Per Year Historical Summ'!$G$7:$G$39</c15:sqref>
                  </c15:fullRef>
                </c:ext>
              </c:extLst>
              <c:f>'Miles Per Year Historical Summ'!$G$7:$G$38</c:f>
              <c:numCache>
                <c:formatCode>#,##0.00</c:formatCode>
                <c:ptCount val="32"/>
                <c:pt idx="0" formatCode="0.0">
                  <c:v>0</c:v>
                </c:pt>
                <c:pt idx="1">
                  <c:v>6580.4641163080578</c:v>
                </c:pt>
                <c:pt idx="2">
                  <c:v>6627.1394130020244</c:v>
                </c:pt>
                <c:pt idx="3">
                  <c:v>6844.6337381391668</c:v>
                </c:pt>
                <c:pt idx="4">
                  <c:v>6844.6337381391668</c:v>
                </c:pt>
                <c:pt idx="5">
                  <c:v>7276.8908532330215</c:v>
                </c:pt>
                <c:pt idx="6">
                  <c:v>7280.4471871406477</c:v>
                </c:pt>
                <c:pt idx="7">
                  <c:v>7309.6762562089543</c:v>
                </c:pt>
                <c:pt idx="8">
                  <c:v>7546.7586885303253</c:v>
                </c:pt>
                <c:pt idx="9">
                  <c:v>8144.2930849010445</c:v>
                </c:pt>
                <c:pt idx="10">
                  <c:v>8279.6740644962829</c:v>
                </c:pt>
                <c:pt idx="11">
                  <c:v>13331.606490310625</c:v>
                </c:pt>
                <c:pt idx="12">
                  <c:v>13463.275283913803</c:v>
                </c:pt>
                <c:pt idx="13">
                  <c:v>13528.359102809538</c:v>
                </c:pt>
                <c:pt idx="14">
                  <c:v>14021.183078430315</c:v>
                </c:pt>
                <c:pt idx="15">
                  <c:v>14585.218291110099</c:v>
                </c:pt>
                <c:pt idx="16">
                  <c:v>17706.926319805036</c:v>
                </c:pt>
                <c:pt idx="17">
                  <c:v>17723.710800033288</c:v>
                </c:pt>
                <c:pt idx="18">
                  <c:v>18825.855521698508</c:v>
                </c:pt>
                <c:pt idx="19">
                  <c:v>18825.855521698508</c:v>
                </c:pt>
                <c:pt idx="20">
                  <c:v>18825.855521698508</c:v>
                </c:pt>
                <c:pt idx="21">
                  <c:v>18825.855521698508</c:v>
                </c:pt>
                <c:pt idx="22">
                  <c:v>18825.855521698508</c:v>
                </c:pt>
                <c:pt idx="23">
                  <c:v>19242.432170012838</c:v>
                </c:pt>
                <c:pt idx="24">
                  <c:v>19242.432170012838</c:v>
                </c:pt>
                <c:pt idx="25">
                  <c:v>19242.432170012838</c:v>
                </c:pt>
                <c:pt idx="26">
                  <c:v>19242.432170012838</c:v>
                </c:pt>
                <c:pt idx="27">
                  <c:v>19242.432170012838</c:v>
                </c:pt>
                <c:pt idx="28">
                  <c:v>19242.432170012838</c:v>
                </c:pt>
                <c:pt idx="29">
                  <c:v>19242.432170012838</c:v>
                </c:pt>
                <c:pt idx="30">
                  <c:v>19242.432170012838</c:v>
                </c:pt>
                <c:pt idx="31">
                  <c:v>19242.432170012838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88-4F14-A9A7-7DFAFC4D4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21728"/>
        <c:axId val="40927616"/>
      </c:lineChart>
      <c:catAx>
        <c:axId val="4092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0927616"/>
        <c:crosses val="autoZero"/>
        <c:auto val="1"/>
        <c:lblAlgn val="ctr"/>
        <c:lblOffset val="100"/>
        <c:noMultiLvlLbl val="0"/>
      </c:catAx>
      <c:valAx>
        <c:axId val="40927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</a:t>
                </a:r>
                <a:r>
                  <a:rPr lang="en-US" baseline="0"/>
                  <a:t> Opened</a:t>
                </a:r>
                <a:endParaRPr lang="en-US"/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crossAx val="4092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72201955645183"/>
          <c:y val="0.19654594386702318"/>
          <c:w val="0.31277976616559294"/>
          <c:h val="0.182408627492991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Fish Passage Miles Opened (2012-2016)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Cumulative 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[2]Data!$A$227:$A$232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xVal>
          <c:yVal>
            <c:numRef>
              <c:f>[2]Data!$C$227:$C$232</c:f>
              <c:numCache>
                <c:formatCode>General</c:formatCode>
                <c:ptCount val="6"/>
                <c:pt idx="0">
                  <c:v>235.58277672150109</c:v>
                </c:pt>
                <c:pt idx="1">
                  <c:v>476.55519837133062</c:v>
                </c:pt>
                <c:pt idx="2">
                  <c:v>739.90824198691439</c:v>
                </c:pt>
                <c:pt idx="3">
                  <c:v>816.90436631890964</c:v>
                </c:pt>
                <c:pt idx="4">
                  <c:v>1126.2043663189097</c:v>
                </c:pt>
                <c:pt idx="5">
                  <c:v>1236.3143663189096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15-461C-BB2D-D4DD630797AC}"/>
            </c:ext>
          </c:extLst>
        </c:ser>
        <c:ser>
          <c:idx val="1"/>
          <c:order val="1"/>
          <c:tx>
            <c:v>Goal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[2]Data!$A$227:$A$232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xVal>
          <c:yVal>
            <c:numRef>
              <c:f>[2]Data!$D$227:$D$232</c:f>
              <c:numCache>
                <c:formatCode>General</c:formatCode>
                <c:ptCount val="6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15-461C-BB2D-D4DD63079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395696"/>
        <c:axId val="909237808"/>
      </c:scatterChart>
      <c:valAx>
        <c:axId val="830395696"/>
        <c:scaling>
          <c:orientation val="minMax"/>
          <c:max val="2017"/>
          <c:min val="20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9237808"/>
        <c:crosses val="autoZero"/>
        <c:crossBetween val="midCat"/>
        <c:majorUnit val="1"/>
        <c:minorUnit val="1"/>
      </c:valAx>
      <c:valAx>
        <c:axId val="90923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95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8</xdr:row>
      <xdr:rowOff>60326</xdr:rowOff>
    </xdr:from>
    <xdr:to>
      <xdr:col>18</xdr:col>
      <xdr:colOff>454025</xdr:colOff>
      <xdr:row>31</xdr:row>
      <xdr:rowOff>76201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52AC33F-C738-4D89-8B36-BFCC1778F6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95251</xdr:colOff>
      <xdr:row>5</xdr:row>
      <xdr:rowOff>390525</xdr:rowOff>
    </xdr:from>
    <xdr:to>
      <xdr:col>18</xdr:col>
      <xdr:colOff>514351</xdr:colOff>
      <xdr:row>27</xdr:row>
      <xdr:rowOff>128588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590549</xdr:colOff>
      <xdr:row>5</xdr:row>
      <xdr:rowOff>390525</xdr:rowOff>
    </xdr:from>
    <xdr:to>
      <xdr:col>30</xdr:col>
      <xdr:colOff>371474</xdr:colOff>
      <xdr:row>25</xdr:row>
      <xdr:rowOff>57150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E9505B9C-4D48-4781-9E25-6D871E95F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3</xdr:row>
      <xdr:rowOff>0</xdr:rowOff>
    </xdr:from>
    <xdr:to>
      <xdr:col>13</xdr:col>
      <xdr:colOff>221457</xdr:colOff>
      <xdr:row>22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66378E-669A-462F-9C52-08B8013F6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BARNHAR\AppData\Local\Microsoft\Windows\INetCache\Content.Outlook\A3LYZOT7\MileageCalcByYearTNCTool%20Feb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_2017_Fish_Passage_04-16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_080519"/>
      <sheetName val="BY YEAR"/>
      <sheetName val="MILEAGE_CALC_BY YEAR_SUMMARY"/>
    </sheetNames>
    <sheetDataSet>
      <sheetData sheetId="0" refreshError="1"/>
      <sheetData sheetId="1">
        <row r="209">
          <cell r="I209">
            <v>21.846511296823881</v>
          </cell>
        </row>
        <row r="210">
          <cell r="I210">
            <v>3.36</v>
          </cell>
        </row>
        <row r="211">
          <cell r="I211">
            <v>1.43</v>
          </cell>
        </row>
        <row r="212">
          <cell r="I212">
            <v>96.61</v>
          </cell>
        </row>
        <row r="213">
          <cell r="I213">
            <v>6.86</v>
          </cell>
        </row>
        <row r="214">
          <cell r="I214">
            <v>0.86</v>
          </cell>
        </row>
        <row r="215">
          <cell r="I215">
            <v>0.99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 Table - Totals"/>
    </sheetNames>
    <sheetDataSet>
      <sheetData sheetId="0">
        <row r="227">
          <cell r="A227">
            <v>2012</v>
          </cell>
          <cell r="C227">
            <v>235.58277672150109</v>
          </cell>
          <cell r="D227">
            <v>1000</v>
          </cell>
        </row>
        <row r="228">
          <cell r="A228">
            <v>2013</v>
          </cell>
          <cell r="C228">
            <v>476.55519837133062</v>
          </cell>
          <cell r="D228">
            <v>1000</v>
          </cell>
        </row>
        <row r="229">
          <cell r="A229">
            <v>2014</v>
          </cell>
          <cell r="C229">
            <v>739.90824198691439</v>
          </cell>
          <cell r="D229">
            <v>1000</v>
          </cell>
        </row>
        <row r="230">
          <cell r="A230">
            <v>2015</v>
          </cell>
          <cell r="C230">
            <v>816.90436631890964</v>
          </cell>
          <cell r="D230">
            <v>1000</v>
          </cell>
        </row>
        <row r="231">
          <cell r="A231">
            <v>2016</v>
          </cell>
          <cell r="C231">
            <v>1126.2043663189097</v>
          </cell>
          <cell r="D231">
            <v>1000</v>
          </cell>
        </row>
        <row r="232">
          <cell r="A232">
            <v>2017</v>
          </cell>
          <cell r="C232">
            <v>1236.3143663189096</v>
          </cell>
          <cell r="D232">
            <v>1000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topLeftCell="A22" workbookViewId="0">
      <selection activeCell="G45" sqref="G45"/>
    </sheetView>
  </sheetViews>
  <sheetFormatPr defaultRowHeight="12.6"/>
  <cols>
    <col min="1" max="1" width="10.28515625" customWidth="1"/>
    <col min="3" max="3" width="14.7109375" customWidth="1"/>
    <col min="4" max="4" width="9.85546875" customWidth="1"/>
    <col min="5" max="6" width="19.28515625" customWidth="1"/>
    <col min="7" max="7" width="13.140625" customWidth="1"/>
    <col min="8" max="8" width="12.85546875" customWidth="1"/>
  </cols>
  <sheetData>
    <row r="1" spans="1:13">
      <c r="A1" s="13" t="s">
        <v>0</v>
      </c>
      <c r="B1" s="15"/>
    </row>
    <row r="2" spans="1:13">
      <c r="A2" s="13" t="s">
        <v>1</v>
      </c>
      <c r="B2" s="15"/>
    </row>
    <row r="3" spans="1:13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</row>
    <row r="4" spans="1:13">
      <c r="A4" s="13" t="s">
        <v>3</v>
      </c>
      <c r="B4" s="15"/>
    </row>
    <row r="5" spans="1:13">
      <c r="A5" s="14"/>
      <c r="B5" s="15"/>
      <c r="H5" s="58"/>
      <c r="I5" s="58"/>
      <c r="J5" s="58"/>
      <c r="K5" s="4"/>
    </row>
    <row r="6" spans="1:13" ht="72.599999999999994">
      <c r="A6" s="17" t="s">
        <v>4</v>
      </c>
      <c r="B6" s="18" t="s">
        <v>5</v>
      </c>
      <c r="C6" s="19" t="s">
        <v>6</v>
      </c>
      <c r="D6" s="18" t="s">
        <v>7</v>
      </c>
      <c r="E6" s="48" t="s">
        <v>8</v>
      </c>
      <c r="F6" s="19" t="s">
        <v>9</v>
      </c>
      <c r="G6" s="51"/>
      <c r="H6" s="17" t="s">
        <v>10</v>
      </c>
      <c r="I6" s="18" t="s">
        <v>5</v>
      </c>
      <c r="J6" s="18" t="s">
        <v>7</v>
      </c>
      <c r="K6" s="59" t="s">
        <v>11</v>
      </c>
      <c r="L6" s="61"/>
      <c r="M6" s="60"/>
    </row>
    <row r="7" spans="1:13" ht="14.45">
      <c r="A7" s="95">
        <v>1988</v>
      </c>
      <c r="B7" s="96">
        <v>0</v>
      </c>
      <c r="C7" s="96">
        <v>0</v>
      </c>
      <c r="D7" s="96">
        <v>0</v>
      </c>
      <c r="E7" s="97">
        <v>0</v>
      </c>
      <c r="F7" s="96">
        <f>C7+E7</f>
        <v>0</v>
      </c>
      <c r="G7" s="98"/>
      <c r="H7" s="99" t="s">
        <v>12</v>
      </c>
      <c r="I7" s="100">
        <f>B37+B38</f>
        <v>1378.7957992699828</v>
      </c>
      <c r="J7" s="100">
        <f>D37+D38</f>
        <v>0</v>
      </c>
      <c r="K7" s="101">
        <v>132</v>
      </c>
    </row>
    <row r="8" spans="1:13" ht="14.45">
      <c r="A8" s="21" t="s">
        <v>13</v>
      </c>
      <c r="B8" s="22">
        <f>SUM('BY YEAR'!I15:I17)</f>
        <v>71.619344827019432</v>
      </c>
      <c r="C8" s="22">
        <f>B8</f>
        <v>71.619344827019432</v>
      </c>
      <c r="D8" s="22">
        <f>SUM('BY YEAR'!I236:I241)</f>
        <v>6580.4641163080578</v>
      </c>
      <c r="E8" s="55">
        <f>D8</f>
        <v>6580.4641163080578</v>
      </c>
      <c r="F8" s="96">
        <f t="shared" ref="F8:F39" si="0">C8+E8</f>
        <v>6652.0834611350774</v>
      </c>
      <c r="G8" s="52"/>
      <c r="H8" s="50"/>
      <c r="I8" s="47"/>
      <c r="J8" s="47"/>
      <c r="K8" s="47"/>
    </row>
    <row r="9" spans="1:13" ht="14.45">
      <c r="A9" s="21" t="s">
        <v>14</v>
      </c>
      <c r="B9" s="22">
        <f>SUM('BY YEAR'!I19)+B39</f>
        <v>295.3674366774128</v>
      </c>
      <c r="C9" s="22">
        <f>C8+B9</f>
        <v>366.9867815044322</v>
      </c>
      <c r="D9" s="22">
        <f>SUM('BY YEAR'!I243:I244)+D39</f>
        <v>46.675296693966828</v>
      </c>
      <c r="E9" s="55">
        <f>E8+D9</f>
        <v>6627.1394130020244</v>
      </c>
      <c r="F9" s="96">
        <f t="shared" si="0"/>
        <v>6994.1261945064562</v>
      </c>
      <c r="G9" s="52"/>
      <c r="I9" s="47"/>
      <c r="J9" s="47"/>
      <c r="K9" s="47"/>
    </row>
    <row r="10" spans="1:13" ht="14.45">
      <c r="A10" s="21" t="s">
        <v>15</v>
      </c>
      <c r="B10" s="22">
        <f>SUM('BY YEAR'!I21)</f>
        <v>2.2314538621362647</v>
      </c>
      <c r="C10" s="22">
        <f t="shared" ref="C10:C38" si="1">C9+B10</f>
        <v>369.21823536656848</v>
      </c>
      <c r="D10" s="22">
        <f>SUM('BY YEAR'!I246:I247)</f>
        <v>217.4943251371426</v>
      </c>
      <c r="E10" s="55">
        <f t="shared" ref="E10:E21" si="2">E9+D10</f>
        <v>6844.6337381391668</v>
      </c>
      <c r="F10" s="96">
        <f t="shared" si="0"/>
        <v>7213.8519735057353</v>
      </c>
      <c r="G10" s="52"/>
      <c r="H10" s="50"/>
      <c r="I10" s="47"/>
      <c r="J10" s="47"/>
      <c r="K10" s="47"/>
    </row>
    <row r="11" spans="1:13" ht="14.45">
      <c r="A11" s="21" t="s">
        <v>16</v>
      </c>
      <c r="B11" s="22">
        <f>SUM('BY YEAR'!I23:I24)</f>
        <v>13.52679474650547</v>
      </c>
      <c r="C11" s="22">
        <f t="shared" si="1"/>
        <v>382.74503011307394</v>
      </c>
      <c r="D11" s="22">
        <v>0</v>
      </c>
      <c r="E11" s="55">
        <f t="shared" si="2"/>
        <v>6844.6337381391668</v>
      </c>
      <c r="F11" s="96">
        <f t="shared" si="0"/>
        <v>7227.3787682522407</v>
      </c>
      <c r="G11" s="52"/>
      <c r="H11" s="50"/>
      <c r="I11" s="47"/>
      <c r="J11" s="47"/>
      <c r="K11" s="47"/>
    </row>
    <row r="12" spans="1:13" ht="14.45">
      <c r="A12" s="21" t="s">
        <v>17</v>
      </c>
      <c r="B12" s="22">
        <v>0</v>
      </c>
      <c r="C12" s="22">
        <f t="shared" si="1"/>
        <v>382.74503011307394</v>
      </c>
      <c r="D12" s="22">
        <f>SUM('BY YEAR'!I249:I253)</f>
        <v>432.25711509385513</v>
      </c>
      <c r="E12" s="55">
        <f t="shared" si="2"/>
        <v>7276.8908532330215</v>
      </c>
      <c r="F12" s="96">
        <f t="shared" si="0"/>
        <v>7659.6358833460954</v>
      </c>
      <c r="G12" s="52"/>
      <c r="H12" s="50"/>
      <c r="I12" s="47"/>
      <c r="J12" s="47"/>
      <c r="K12" s="47"/>
    </row>
    <row r="13" spans="1:13" ht="14.45">
      <c r="A13" s="21" t="s">
        <v>18</v>
      </c>
      <c r="B13" s="22">
        <f>SUM('BY YEAR'!I26:I28)</f>
        <v>36.490718086295331</v>
      </c>
      <c r="C13" s="22">
        <f t="shared" si="1"/>
        <v>419.23574819936925</v>
      </c>
      <c r="D13" s="22">
        <f>SUM('BY YEAR'!I255)</f>
        <v>3.5563339076262506</v>
      </c>
      <c r="E13" s="55">
        <f t="shared" si="2"/>
        <v>7280.4471871406477</v>
      </c>
      <c r="F13" s="96">
        <f t="shared" si="0"/>
        <v>7699.6829353400171</v>
      </c>
      <c r="G13" s="52"/>
      <c r="H13" s="50"/>
      <c r="I13" s="47"/>
      <c r="J13" s="47"/>
      <c r="K13" s="47"/>
    </row>
    <row r="14" spans="1:13" ht="14.45">
      <c r="A14" s="21" t="s">
        <v>19</v>
      </c>
      <c r="B14" s="22">
        <f>SUM('BY YEAR'!I30:I33)</f>
        <v>26.462100872703804</v>
      </c>
      <c r="C14" s="22">
        <f t="shared" si="1"/>
        <v>445.69784907207304</v>
      </c>
      <c r="D14" s="22">
        <f>SUM('BY YEAR'!I257)</f>
        <v>29.229069068306472</v>
      </c>
      <c r="E14" s="55">
        <f t="shared" si="2"/>
        <v>7309.6762562089543</v>
      </c>
      <c r="F14" s="96">
        <f t="shared" si="0"/>
        <v>7755.3741052810274</v>
      </c>
      <c r="G14" s="52"/>
      <c r="H14" s="50"/>
      <c r="I14" s="47"/>
      <c r="J14" s="47"/>
      <c r="K14" s="47"/>
    </row>
    <row r="15" spans="1:13" ht="14.45">
      <c r="A15" s="21" t="s">
        <v>20</v>
      </c>
      <c r="B15" s="22">
        <v>0</v>
      </c>
      <c r="C15" s="22">
        <f t="shared" si="1"/>
        <v>445.69784907207304</v>
      </c>
      <c r="D15" s="22">
        <f>SUM('BY YEAR'!I259:I260)</f>
        <v>237.08243232137124</v>
      </c>
      <c r="E15" s="55">
        <f t="shared" si="2"/>
        <v>7546.7586885303253</v>
      </c>
      <c r="F15" s="96">
        <f t="shared" si="0"/>
        <v>7992.4565376023984</v>
      </c>
      <c r="G15" s="52"/>
      <c r="H15" s="50"/>
      <c r="I15" s="47"/>
      <c r="J15" s="47"/>
      <c r="K15" s="47"/>
    </row>
    <row r="16" spans="1:13" ht="14.45">
      <c r="A16" s="21" t="s">
        <v>21</v>
      </c>
      <c r="B16" s="22">
        <f>SUM('BY YEAR'!I35:I38)</f>
        <v>344.72321829507212</v>
      </c>
      <c r="C16" s="22">
        <f t="shared" si="1"/>
        <v>790.42106736714516</v>
      </c>
      <c r="D16" s="22">
        <f>SUM('BY YEAR'!I262:I263)</f>
        <v>597.53439637071926</v>
      </c>
      <c r="E16" s="55">
        <f t="shared" si="2"/>
        <v>8144.2930849010445</v>
      </c>
      <c r="F16" s="96">
        <f t="shared" si="0"/>
        <v>8934.7141522681904</v>
      </c>
      <c r="G16" s="52"/>
      <c r="H16" s="50"/>
      <c r="I16" s="47"/>
      <c r="J16" s="47"/>
      <c r="K16" s="47"/>
    </row>
    <row r="17" spans="1:11" ht="14.45">
      <c r="A17" s="21" t="s">
        <v>22</v>
      </c>
      <c r="B17" s="22">
        <f>SUM('BY YEAR'!I40:I52)</f>
        <v>417.0293196830454</v>
      </c>
      <c r="C17" s="22">
        <f t="shared" si="1"/>
        <v>1207.4503870501906</v>
      </c>
      <c r="D17" s="22">
        <f>SUM('BY YEAR'!I265:I267)</f>
        <v>135.3809795952379</v>
      </c>
      <c r="E17" s="55">
        <f t="shared" si="2"/>
        <v>8279.6740644962829</v>
      </c>
      <c r="F17" s="96">
        <f t="shared" si="0"/>
        <v>9487.1244515464732</v>
      </c>
      <c r="G17" s="52"/>
      <c r="H17" s="50"/>
      <c r="I17" s="47"/>
      <c r="J17" s="47"/>
      <c r="K17" s="47"/>
    </row>
    <row r="18" spans="1:11" ht="14.45">
      <c r="A18" s="21" t="s">
        <v>23</v>
      </c>
      <c r="B18" s="22">
        <f>SUM('BY YEAR'!I54:I55)</f>
        <v>21.514624016950336</v>
      </c>
      <c r="C18" s="22">
        <f t="shared" si="1"/>
        <v>1228.9650110671409</v>
      </c>
      <c r="D18" s="22">
        <f>SUM('BY YEAR'!I269:I273)</f>
        <v>5051.9324258143424</v>
      </c>
      <c r="E18" s="55">
        <f t="shared" si="2"/>
        <v>13331.606490310625</v>
      </c>
      <c r="F18" s="96">
        <f t="shared" si="0"/>
        <v>14560.571501377766</v>
      </c>
      <c r="G18" s="52"/>
      <c r="H18" s="50"/>
      <c r="I18" s="47"/>
      <c r="J18" s="47"/>
      <c r="K18" s="47"/>
    </row>
    <row r="19" spans="1:11" ht="14.45">
      <c r="A19" s="21" t="s">
        <v>24</v>
      </c>
      <c r="B19" s="22">
        <f>SUM('BY YEAR'!I57:I60)</f>
        <v>207.70653433496551</v>
      </c>
      <c r="C19" s="22">
        <f t="shared" si="1"/>
        <v>1436.6715454021064</v>
      </c>
      <c r="D19" s="22">
        <f>SUM('BY YEAR'!I275:I276)</f>
        <v>131.66879360317759</v>
      </c>
      <c r="E19" s="55">
        <f t="shared" si="2"/>
        <v>13463.275283913803</v>
      </c>
      <c r="F19" s="96">
        <f t="shared" si="0"/>
        <v>14899.94682931591</v>
      </c>
      <c r="G19" s="52"/>
      <c r="H19" s="50"/>
      <c r="I19" s="47"/>
      <c r="J19" s="47"/>
      <c r="K19" s="47"/>
    </row>
    <row r="20" spans="1:11" ht="14.45">
      <c r="A20" s="21" t="s">
        <v>25</v>
      </c>
      <c r="B20" s="22">
        <f>SUM('BY YEAR'!I62:I65)</f>
        <v>140.17984465139472</v>
      </c>
      <c r="C20" s="22">
        <f t="shared" si="1"/>
        <v>1576.8513900535011</v>
      </c>
      <c r="D20" s="22">
        <f>SUM('BY YEAR'!I278)</f>
        <v>65.083818895735106</v>
      </c>
      <c r="E20" s="55">
        <f t="shared" si="2"/>
        <v>13528.359102809538</v>
      </c>
      <c r="F20" s="96">
        <f t="shared" si="0"/>
        <v>15105.21049286304</v>
      </c>
      <c r="G20" s="52"/>
      <c r="H20" s="50"/>
      <c r="I20" s="47"/>
      <c r="J20" s="47"/>
      <c r="K20" s="47"/>
    </row>
    <row r="21" spans="1:11" ht="14.45">
      <c r="A21" s="21" t="s">
        <v>26</v>
      </c>
      <c r="B21" s="22">
        <f>SUM('BY YEAR'!I67:I69)</f>
        <v>8.1210754242736964</v>
      </c>
      <c r="C21" s="22">
        <f t="shared" si="1"/>
        <v>1584.9724654777747</v>
      </c>
      <c r="D21" s="22">
        <f>SUM('BY YEAR'!I280:I281)</f>
        <v>492.82397562077739</v>
      </c>
      <c r="E21" s="55">
        <f t="shared" si="2"/>
        <v>14021.183078430315</v>
      </c>
      <c r="F21" s="96">
        <f t="shared" si="0"/>
        <v>15606.155543908089</v>
      </c>
      <c r="G21" s="52"/>
      <c r="H21" s="50"/>
      <c r="I21" s="47"/>
      <c r="J21" s="47"/>
      <c r="K21" s="47"/>
    </row>
    <row r="22" spans="1:11" ht="14.45">
      <c r="A22" s="21" t="s">
        <v>27</v>
      </c>
      <c r="B22" s="22">
        <f>SUM('BY YEAR'!I71:I73)</f>
        <v>423.86303545725571</v>
      </c>
      <c r="C22" s="22">
        <f t="shared" si="1"/>
        <v>2008.8355009350303</v>
      </c>
      <c r="D22" s="22">
        <f>SUM('BY YEAR'!I283:I286)</f>
        <v>564.03521267978419</v>
      </c>
      <c r="E22" s="55">
        <f>E21+D22</f>
        <v>14585.218291110099</v>
      </c>
      <c r="F22" s="96">
        <f t="shared" si="0"/>
        <v>16594.053792045128</v>
      </c>
      <c r="G22" s="57"/>
      <c r="H22" s="50"/>
      <c r="I22" s="47"/>
      <c r="J22" s="47"/>
      <c r="K22" s="47"/>
    </row>
    <row r="23" spans="1:11" ht="14.45">
      <c r="A23" s="21" t="s">
        <v>28</v>
      </c>
      <c r="B23" s="22">
        <f>SUM('BY YEAR'!I75:I82)</f>
        <v>2896.9610854900552</v>
      </c>
      <c r="C23" s="22">
        <f t="shared" si="1"/>
        <v>4905.7965864250855</v>
      </c>
      <c r="D23" s="22">
        <f>SUM('BY YEAR'!I288:I290)</f>
        <v>3121.7080286949354</v>
      </c>
      <c r="E23" s="55">
        <f t="shared" ref="E23:E38" si="3">E22+D23</f>
        <v>17706.926319805036</v>
      </c>
      <c r="F23" s="96">
        <f t="shared" si="0"/>
        <v>22612.722906230119</v>
      </c>
      <c r="G23" s="52"/>
      <c r="H23" s="50"/>
      <c r="I23" s="47"/>
      <c r="J23" s="47"/>
      <c r="K23" s="47"/>
    </row>
    <row r="24" spans="1:11" ht="14.45">
      <c r="A24" s="21" t="s">
        <v>29</v>
      </c>
      <c r="B24" s="22">
        <f>SUM('BY YEAR'!I84:I90)</f>
        <v>391.69800844036018</v>
      </c>
      <c r="C24" s="22">
        <f t="shared" si="1"/>
        <v>5297.4945948654458</v>
      </c>
      <c r="D24" s="22">
        <f>SUM('BY YEAR'!I292)</f>
        <v>16.784480228251997</v>
      </c>
      <c r="E24" s="55">
        <f t="shared" si="3"/>
        <v>17723.710800033288</v>
      </c>
      <c r="F24" s="96">
        <f t="shared" si="0"/>
        <v>23021.205394898734</v>
      </c>
      <c r="G24" s="52"/>
      <c r="H24" s="50"/>
      <c r="I24" s="47"/>
      <c r="J24" s="47"/>
      <c r="K24" s="47"/>
    </row>
    <row r="25" spans="1:11" ht="14.45">
      <c r="A25" s="21" t="s">
        <v>30</v>
      </c>
      <c r="B25" s="22">
        <f>SUM('BY YEAR'!I92:I105)</f>
        <v>1184.5704662654457</v>
      </c>
      <c r="C25" s="22">
        <f t="shared" si="1"/>
        <v>6482.065061130892</v>
      </c>
      <c r="D25" s="22">
        <f>SUM('BY YEAR'!I294:I296)</f>
        <v>1102.144721665218</v>
      </c>
      <c r="E25" s="55">
        <f t="shared" si="3"/>
        <v>18825.855521698508</v>
      </c>
      <c r="F25" s="96">
        <f t="shared" si="0"/>
        <v>25307.9205828294</v>
      </c>
      <c r="G25" s="52"/>
      <c r="H25" s="50"/>
      <c r="I25" s="47"/>
      <c r="J25" s="47"/>
      <c r="K25" s="47"/>
    </row>
    <row r="26" spans="1:11" ht="14.45">
      <c r="A26" s="21" t="s">
        <v>31</v>
      </c>
      <c r="B26" s="22">
        <f>SUM('BY YEAR'!I107:I129)</f>
        <v>1552.0513082738605</v>
      </c>
      <c r="C26" s="22">
        <f t="shared" si="1"/>
        <v>8034.1163694047527</v>
      </c>
      <c r="D26" s="22">
        <v>0</v>
      </c>
      <c r="E26" s="55">
        <f t="shared" si="3"/>
        <v>18825.855521698508</v>
      </c>
      <c r="F26" s="96">
        <f t="shared" si="0"/>
        <v>26859.971891103261</v>
      </c>
      <c r="G26" s="52"/>
      <c r="H26" s="50"/>
      <c r="I26" s="47"/>
      <c r="J26" s="47"/>
      <c r="K26" s="47"/>
    </row>
    <row r="27" spans="1:11" ht="14.45">
      <c r="A27" s="21" t="s">
        <v>32</v>
      </c>
      <c r="B27" s="22">
        <f>SUM('BY YEAR'!I131:I140)</f>
        <v>567.37314350108898</v>
      </c>
      <c r="C27" s="22">
        <f t="shared" si="1"/>
        <v>8601.4895129058423</v>
      </c>
      <c r="D27" s="22">
        <v>0</v>
      </c>
      <c r="E27" s="55">
        <f t="shared" si="3"/>
        <v>18825.855521698508</v>
      </c>
      <c r="F27" s="96">
        <f t="shared" si="0"/>
        <v>27427.34503460435</v>
      </c>
      <c r="G27" s="52"/>
      <c r="H27" s="50"/>
      <c r="I27" s="47"/>
      <c r="J27" s="47"/>
      <c r="K27" s="47"/>
    </row>
    <row r="28" spans="1:11" ht="14.45">
      <c r="A28" s="21" t="s">
        <v>33</v>
      </c>
      <c r="B28" s="22">
        <f>SUM('BY YEAR'!I142:I148)</f>
        <v>224.68728128591289</v>
      </c>
      <c r="C28" s="22">
        <f t="shared" si="1"/>
        <v>8826.1767941917551</v>
      </c>
      <c r="D28" s="22">
        <v>0</v>
      </c>
      <c r="E28" s="55">
        <f t="shared" si="3"/>
        <v>18825.855521698508</v>
      </c>
      <c r="F28" s="96">
        <f t="shared" si="0"/>
        <v>27652.032315890261</v>
      </c>
      <c r="G28" s="52"/>
      <c r="H28" s="50"/>
      <c r="I28" s="47"/>
      <c r="J28" s="47"/>
      <c r="K28" s="47"/>
    </row>
    <row r="29" spans="1:11" ht="14.45">
      <c r="A29" s="21" t="s">
        <v>34</v>
      </c>
      <c r="B29" s="22">
        <f>SUM('BY YEAR'!I150:I160)</f>
        <v>162.92164105307504</v>
      </c>
      <c r="C29" s="22">
        <f t="shared" si="1"/>
        <v>8989.0984352448304</v>
      </c>
      <c r="D29" s="25">
        <v>0</v>
      </c>
      <c r="E29" s="55">
        <f t="shared" si="3"/>
        <v>18825.855521698508</v>
      </c>
      <c r="F29" s="96">
        <f t="shared" si="0"/>
        <v>27814.95395694334</v>
      </c>
      <c r="G29" s="52"/>
      <c r="H29" s="50"/>
      <c r="I29" s="47"/>
      <c r="J29" s="47"/>
      <c r="K29" s="47"/>
    </row>
    <row r="30" spans="1:11" ht="14.45">
      <c r="A30" s="24" t="s">
        <v>35</v>
      </c>
      <c r="B30" s="25">
        <f>SUM('BY YEAR'!I162:I171)</f>
        <v>424.606383265955</v>
      </c>
      <c r="C30" s="22">
        <f t="shared" si="1"/>
        <v>9413.7048185107851</v>
      </c>
      <c r="D30" s="25">
        <f>SUM('BY YEAR'!I298)</f>
        <v>416.57664831433021</v>
      </c>
      <c r="E30" s="55">
        <f t="shared" si="3"/>
        <v>19242.432170012838</v>
      </c>
      <c r="F30" s="96">
        <f t="shared" si="0"/>
        <v>28656.136988523624</v>
      </c>
      <c r="G30" s="52"/>
      <c r="H30" s="50"/>
      <c r="I30" s="47"/>
      <c r="J30" s="47"/>
      <c r="K30" s="47"/>
    </row>
    <row r="31" spans="1:11" ht="14.45">
      <c r="A31" s="21">
        <v>2012</v>
      </c>
      <c r="B31" s="22">
        <f>SUM('BY YEAR'!I173:I175)</f>
        <v>235.58294992431121</v>
      </c>
      <c r="C31" s="22">
        <f t="shared" si="1"/>
        <v>9649.287768435097</v>
      </c>
      <c r="D31" s="22">
        <v>0</v>
      </c>
      <c r="E31" s="55">
        <f t="shared" si="3"/>
        <v>19242.432170012838</v>
      </c>
      <c r="F31" s="96">
        <f t="shared" si="0"/>
        <v>28891.719938447935</v>
      </c>
      <c r="G31" s="52"/>
      <c r="H31" s="50"/>
      <c r="I31" s="47"/>
      <c r="J31" s="47"/>
      <c r="K31" s="47"/>
    </row>
    <row r="32" spans="1:11" ht="14.45">
      <c r="A32" s="21">
        <v>2013</v>
      </c>
      <c r="B32" s="22">
        <f>SUM('BY YEAR'!I177:I182)</f>
        <v>242.72708278516416</v>
      </c>
      <c r="C32" s="22">
        <f t="shared" si="1"/>
        <v>9892.0148512202613</v>
      </c>
      <c r="D32" s="22">
        <v>0</v>
      </c>
      <c r="E32" s="55">
        <f t="shared" si="3"/>
        <v>19242.432170012838</v>
      </c>
      <c r="F32" s="96">
        <f t="shared" si="0"/>
        <v>29134.4470212331</v>
      </c>
      <c r="G32" s="52"/>
      <c r="H32" s="50"/>
      <c r="I32" s="47"/>
      <c r="J32" s="47"/>
      <c r="K32" s="47"/>
    </row>
    <row r="33" spans="1:11" ht="14.45">
      <c r="A33" s="21">
        <v>2014</v>
      </c>
      <c r="B33" s="22">
        <f>SUM('BY YEAR'!I184:I191)</f>
        <v>262.48837843706036</v>
      </c>
      <c r="C33" s="22">
        <f t="shared" si="1"/>
        <v>10154.503229657321</v>
      </c>
      <c r="D33" s="22">
        <v>0</v>
      </c>
      <c r="E33" s="55">
        <f t="shared" si="3"/>
        <v>19242.432170012838</v>
      </c>
      <c r="F33" s="96">
        <f t="shared" si="0"/>
        <v>29396.935399670161</v>
      </c>
      <c r="G33" s="52"/>
      <c r="H33" s="50"/>
      <c r="I33" s="47"/>
      <c r="J33" s="47"/>
      <c r="K33" s="47"/>
    </row>
    <row r="34" spans="1:11" ht="14.45">
      <c r="A34" s="21">
        <v>2015</v>
      </c>
      <c r="B34" s="22">
        <f>SUM('BY YEAR'!I193:I202)</f>
        <v>88.316867332793635</v>
      </c>
      <c r="C34" s="22">
        <f t="shared" si="1"/>
        <v>10242.820096990114</v>
      </c>
      <c r="D34" s="22">
        <v>0</v>
      </c>
      <c r="E34" s="55">
        <f t="shared" si="3"/>
        <v>19242.432170012838</v>
      </c>
      <c r="F34" s="96">
        <f t="shared" si="0"/>
        <v>29485.25226700295</v>
      </c>
      <c r="G34" s="52"/>
      <c r="H34" s="50"/>
      <c r="I34" s="47"/>
      <c r="J34" s="47"/>
      <c r="K34" s="47"/>
    </row>
    <row r="35" spans="1:11" ht="14.45">
      <c r="A35" s="21">
        <v>2016</v>
      </c>
      <c r="B35" s="22">
        <f>SUM('BY YEAR'!I204:I207)</f>
        <v>317.18274189282602</v>
      </c>
      <c r="C35" s="22">
        <f t="shared" si="1"/>
        <v>10560.00283888294</v>
      </c>
      <c r="D35" s="22">
        <v>0</v>
      </c>
      <c r="E35" s="55">
        <f t="shared" si="3"/>
        <v>19242.432170012838</v>
      </c>
      <c r="F35" s="96">
        <f t="shared" si="0"/>
        <v>29802.43500889578</v>
      </c>
      <c r="G35" s="52"/>
      <c r="H35" s="50"/>
      <c r="I35" s="47"/>
      <c r="J35" s="47"/>
      <c r="K35" s="47"/>
    </row>
    <row r="36" spans="1:11" ht="14.45">
      <c r="A36" s="62">
        <v>2017</v>
      </c>
      <c r="B36" s="102">
        <v>131.95651129682392</v>
      </c>
      <c r="C36" s="30">
        <f t="shared" si="1"/>
        <v>10691.959350179764</v>
      </c>
      <c r="D36" s="22">
        <v>0</v>
      </c>
      <c r="E36" s="55">
        <f t="shared" si="3"/>
        <v>19242.432170012838</v>
      </c>
      <c r="F36" s="96">
        <f t="shared" si="0"/>
        <v>29934.391520192603</v>
      </c>
      <c r="G36" s="53"/>
      <c r="H36" s="47"/>
      <c r="I36" s="47"/>
      <c r="J36" s="47"/>
      <c r="K36" s="47"/>
    </row>
    <row r="37" spans="1:11" ht="14.45">
      <c r="A37" s="62">
        <v>2018</v>
      </c>
      <c r="B37" s="102">
        <f>SUM('BY YEAR'!I218:I219)</f>
        <v>10.581831203496368</v>
      </c>
      <c r="C37" s="30">
        <f t="shared" si="1"/>
        <v>10702.541181383262</v>
      </c>
      <c r="D37" s="22">
        <v>0</v>
      </c>
      <c r="E37" s="55">
        <f t="shared" si="3"/>
        <v>19242.432170012838</v>
      </c>
      <c r="F37" s="96">
        <f t="shared" si="0"/>
        <v>29944.9733513961</v>
      </c>
      <c r="G37" s="53"/>
      <c r="H37" s="47"/>
      <c r="I37" s="47"/>
      <c r="J37" s="47"/>
      <c r="K37" s="47"/>
    </row>
    <row r="38" spans="1:11" ht="14.45">
      <c r="A38" s="62">
        <v>2019</v>
      </c>
      <c r="B38" s="102">
        <f>SUM('BY YEAR'!I220:I233)</f>
        <v>1368.2139680664864</v>
      </c>
      <c r="C38" s="30">
        <f t="shared" si="1"/>
        <v>12070.755149449747</v>
      </c>
      <c r="D38" s="22">
        <v>0</v>
      </c>
      <c r="E38" s="55">
        <f t="shared" si="3"/>
        <v>19242.432170012838</v>
      </c>
      <c r="F38" s="96">
        <f t="shared" si="0"/>
        <v>31313.187319462588</v>
      </c>
      <c r="G38" s="53"/>
      <c r="H38" s="47"/>
      <c r="I38" s="47"/>
      <c r="J38" s="47"/>
      <c r="K38" s="47"/>
    </row>
    <row r="39" spans="1:11" ht="14.45">
      <c r="A39" s="62" t="s">
        <v>36</v>
      </c>
      <c r="B39" s="102">
        <f>SUM('BY YEAR'!I2:I13)</f>
        <v>294.70822149323646</v>
      </c>
      <c r="C39" s="30">
        <f>C38+B39</f>
        <v>12365.463370942984</v>
      </c>
      <c r="D39" s="103">
        <v>0</v>
      </c>
      <c r="E39" s="55">
        <f>E38+D39</f>
        <v>19242.432170012838</v>
      </c>
      <c r="F39" s="104">
        <f t="shared" si="0"/>
        <v>31607.895540955822</v>
      </c>
      <c r="G39" s="77"/>
      <c r="H39" s="49"/>
      <c r="I39" s="49"/>
      <c r="J39" s="49"/>
      <c r="K39" s="47"/>
    </row>
    <row r="40" spans="1:11" ht="14.45">
      <c r="A40" s="26" t="s">
        <v>37</v>
      </c>
      <c r="B40" s="28">
        <f>SUM(B7:B38)</f>
        <v>12070.755149449747</v>
      </c>
      <c r="C40" s="29"/>
      <c r="D40" s="29">
        <f>SUM(D7:D39)</f>
        <v>19242.432170012838</v>
      </c>
      <c r="E40" s="29"/>
      <c r="F40" s="81">
        <f>B40+D40</f>
        <v>31313.187319462588</v>
      </c>
      <c r="G40" s="56"/>
      <c r="H40" s="49"/>
      <c r="I40" s="49"/>
      <c r="J40" s="49"/>
      <c r="K40" s="47"/>
    </row>
    <row r="41" spans="1:11" ht="14.45">
      <c r="A41" s="26"/>
      <c r="B41" s="28"/>
      <c r="C41" s="29"/>
      <c r="D41" s="29"/>
      <c r="E41" s="29"/>
      <c r="F41" s="29"/>
      <c r="I41" s="47"/>
      <c r="J41" s="47"/>
      <c r="K41" s="47"/>
    </row>
    <row r="42" spans="1:11" ht="12.75" customHeight="1">
      <c r="A42" s="92" t="s">
        <v>38</v>
      </c>
      <c r="B42" s="92"/>
      <c r="C42" s="92"/>
      <c r="D42" s="92"/>
      <c r="E42" s="92"/>
      <c r="F42" s="80"/>
    </row>
    <row r="43" spans="1:11">
      <c r="A43" s="92"/>
      <c r="B43" s="92"/>
      <c r="C43" s="92"/>
      <c r="D43" s="92"/>
      <c r="E43" s="92"/>
      <c r="F43" s="80"/>
    </row>
    <row r="44" spans="1:11" ht="15" customHeight="1">
      <c r="A44" s="92"/>
      <c r="B44" s="92"/>
      <c r="C44" s="92"/>
      <c r="D44" s="92"/>
      <c r="E44" s="92"/>
      <c r="F44" s="80"/>
      <c r="G44" s="36"/>
    </row>
    <row r="45" spans="1:11">
      <c r="A45" s="92"/>
      <c r="B45" s="92"/>
      <c r="C45" s="92"/>
      <c r="D45" s="92"/>
      <c r="E45" s="92"/>
      <c r="F45" s="80"/>
    </row>
    <row r="46" spans="1:11" ht="12.75" customHeight="1">
      <c r="A46" s="63"/>
      <c r="B46" s="63"/>
      <c r="C46" s="63"/>
      <c r="D46" s="63"/>
      <c r="E46" s="63"/>
      <c r="F46" s="63"/>
    </row>
    <row r="47" spans="1:11">
      <c r="A47" s="14"/>
      <c r="B47" s="15"/>
      <c r="C47" s="36"/>
    </row>
  </sheetData>
  <mergeCells count="1">
    <mergeCell ref="A42:E4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topLeftCell="A30" zoomScale="90" zoomScaleNormal="90" workbookViewId="0">
      <selection activeCell="E41" sqref="E41"/>
    </sheetView>
  </sheetViews>
  <sheetFormatPr defaultRowHeight="12.6"/>
  <cols>
    <col min="1" max="1" width="19.7109375" style="14" customWidth="1"/>
    <col min="2" max="2" width="16.5703125" style="14" customWidth="1"/>
    <col min="3" max="3" width="15.28515625" style="15" customWidth="1"/>
    <col min="4" max="4" width="20.7109375" style="15" customWidth="1"/>
    <col min="5" max="7" width="17.7109375" customWidth="1"/>
    <col min="9" max="9" width="12.140625" customWidth="1"/>
    <col min="10" max="10" width="12.5703125" customWidth="1"/>
  </cols>
  <sheetData>
    <row r="1" spans="1:10">
      <c r="A1" s="13" t="s">
        <v>0</v>
      </c>
    </row>
    <row r="2" spans="1:10">
      <c r="A2" s="13" t="s">
        <v>1</v>
      </c>
    </row>
    <row r="3" spans="1:10" ht="46.5" customHeight="1">
      <c r="A3" s="93" t="s">
        <v>2</v>
      </c>
      <c r="B3" s="94"/>
      <c r="C3" s="94"/>
      <c r="D3" s="94"/>
      <c r="E3" s="94"/>
      <c r="F3" s="4"/>
      <c r="G3" s="4"/>
    </row>
    <row r="4" spans="1:10" ht="14.45">
      <c r="A4" s="16"/>
    </row>
    <row r="5" spans="1:10" ht="66" customHeight="1">
      <c r="H5" s="4"/>
      <c r="I5" s="4"/>
      <c r="J5" s="4"/>
    </row>
    <row r="6" spans="1:10" ht="66" customHeight="1">
      <c r="A6" s="17" t="s">
        <v>4</v>
      </c>
      <c r="B6" s="17" t="s">
        <v>39</v>
      </c>
      <c r="C6" s="18" t="s">
        <v>40</v>
      </c>
      <c r="D6" s="18" t="s">
        <v>5</v>
      </c>
      <c r="E6" s="19" t="s">
        <v>6</v>
      </c>
      <c r="F6" s="18" t="s">
        <v>7</v>
      </c>
      <c r="G6" s="19" t="s">
        <v>8</v>
      </c>
      <c r="H6" s="20" t="s">
        <v>41</v>
      </c>
      <c r="I6" s="20" t="s">
        <v>42</v>
      </c>
      <c r="J6" s="20" t="s">
        <v>43</v>
      </c>
    </row>
    <row r="7" spans="1:10" s="31" customFormat="1" ht="14.25" customHeight="1">
      <c r="A7" s="95">
        <v>1988</v>
      </c>
      <c r="B7" s="95">
        <v>0</v>
      </c>
      <c r="C7" s="95">
        <v>0</v>
      </c>
      <c r="D7" s="96">
        <v>0</v>
      </c>
      <c r="E7" s="96">
        <v>0</v>
      </c>
      <c r="F7" s="96">
        <v>0</v>
      </c>
      <c r="G7" s="96">
        <v>0</v>
      </c>
      <c r="H7" s="101"/>
      <c r="I7" s="101"/>
      <c r="J7" s="101"/>
    </row>
    <row r="8" spans="1:10">
      <c r="A8" s="21" t="s">
        <v>13</v>
      </c>
      <c r="B8" s="21">
        <v>3</v>
      </c>
      <c r="C8" s="21">
        <v>6</v>
      </c>
      <c r="D8" s="22">
        <f>SUM('BY YEAR'!I15:I17)</f>
        <v>71.619344827019432</v>
      </c>
      <c r="E8" s="22">
        <f>D8</f>
        <v>71.619344827019432</v>
      </c>
      <c r="F8" s="22">
        <f>SUM('BY YEAR'!I236:I241)</f>
        <v>6580.4641163080578</v>
      </c>
      <c r="G8" s="22">
        <f>F8</f>
        <v>6580.4641163080578</v>
      </c>
      <c r="H8" s="23">
        <v>1357</v>
      </c>
      <c r="I8" s="23"/>
      <c r="J8" s="23"/>
    </row>
    <row r="9" spans="1:10">
      <c r="A9" s="21" t="s">
        <v>14</v>
      </c>
      <c r="B9" s="21">
        <f>1+B39</f>
        <v>13</v>
      </c>
      <c r="C9" s="21">
        <f>2+C39</f>
        <v>2</v>
      </c>
      <c r="D9" s="22">
        <f>SUM('BY YEAR'!I19)+D39</f>
        <v>295.3674366774128</v>
      </c>
      <c r="E9" s="22">
        <f>E8+D9</f>
        <v>366.9867815044322</v>
      </c>
      <c r="F9" s="22">
        <f>SUM('BY YEAR'!I243:I244)+F39</f>
        <v>46.675296693966828</v>
      </c>
      <c r="G9" s="22">
        <f>G8+F9</f>
        <v>6627.1394130020244</v>
      </c>
      <c r="H9" s="23">
        <v>1357</v>
      </c>
      <c r="I9" s="23"/>
      <c r="J9" s="23"/>
    </row>
    <row r="10" spans="1:10">
      <c r="A10" s="21" t="s">
        <v>15</v>
      </c>
      <c r="B10" s="21">
        <v>1</v>
      </c>
      <c r="C10" s="21">
        <v>2</v>
      </c>
      <c r="D10" s="22">
        <f>SUM('BY YEAR'!I21)</f>
        <v>2.2314538621362647</v>
      </c>
      <c r="E10" s="22">
        <f t="shared" ref="E10:E39" si="0">E9+D10</f>
        <v>369.21823536656848</v>
      </c>
      <c r="F10" s="22">
        <f>SUM('BY YEAR'!I246:I247)</f>
        <v>217.4943251371426</v>
      </c>
      <c r="G10" s="22">
        <f t="shared" ref="G10:G21" si="1">G9+F10</f>
        <v>6844.6337381391668</v>
      </c>
      <c r="H10" s="23">
        <v>1357</v>
      </c>
      <c r="I10" s="23"/>
      <c r="J10" s="23"/>
    </row>
    <row r="11" spans="1:10">
      <c r="A11" s="21" t="s">
        <v>16</v>
      </c>
      <c r="B11" s="21">
        <v>2</v>
      </c>
      <c r="C11" s="21">
        <v>0</v>
      </c>
      <c r="D11" s="22">
        <f>SUM('BY YEAR'!I23:I24)</f>
        <v>13.52679474650547</v>
      </c>
      <c r="E11" s="22">
        <f t="shared" si="0"/>
        <v>382.74503011307394</v>
      </c>
      <c r="F11" s="22">
        <v>0</v>
      </c>
      <c r="G11" s="22">
        <f t="shared" si="1"/>
        <v>6844.6337381391668</v>
      </c>
      <c r="H11" s="23">
        <v>1357</v>
      </c>
      <c r="I11" s="23"/>
      <c r="J11" s="23"/>
    </row>
    <row r="12" spans="1:10">
      <c r="A12" s="21" t="s">
        <v>17</v>
      </c>
      <c r="B12" s="21">
        <v>0</v>
      </c>
      <c r="C12" s="21">
        <v>5</v>
      </c>
      <c r="D12" s="22">
        <v>0</v>
      </c>
      <c r="E12" s="22">
        <f t="shared" si="0"/>
        <v>382.74503011307394</v>
      </c>
      <c r="F12" s="22">
        <f>SUM('BY YEAR'!I249:I253)</f>
        <v>432.25711509385513</v>
      </c>
      <c r="G12" s="22">
        <f t="shared" si="1"/>
        <v>7276.8908532330215</v>
      </c>
      <c r="H12" s="23">
        <v>1357</v>
      </c>
      <c r="I12" s="23"/>
      <c r="J12" s="23"/>
    </row>
    <row r="13" spans="1:10">
      <c r="A13" s="21" t="s">
        <v>18</v>
      </c>
      <c r="B13" s="21">
        <v>3</v>
      </c>
      <c r="C13" s="21">
        <v>1</v>
      </c>
      <c r="D13" s="22">
        <f>SUM('BY YEAR'!I26:I28)</f>
        <v>36.490718086295331</v>
      </c>
      <c r="E13" s="22">
        <f t="shared" si="0"/>
        <v>419.23574819936925</v>
      </c>
      <c r="F13" s="22">
        <f>SUM('BY YEAR'!I255)</f>
        <v>3.5563339076262506</v>
      </c>
      <c r="G13" s="22">
        <f t="shared" si="1"/>
        <v>7280.4471871406477</v>
      </c>
      <c r="H13" s="23">
        <v>1357</v>
      </c>
      <c r="I13" s="23"/>
      <c r="J13" s="23"/>
    </row>
    <row r="14" spans="1:10">
      <c r="A14" s="21" t="s">
        <v>19</v>
      </c>
      <c r="B14" s="21">
        <v>4</v>
      </c>
      <c r="C14" s="21">
        <v>1</v>
      </c>
      <c r="D14" s="22">
        <f>SUM('BY YEAR'!I30:I33)</f>
        <v>26.462100872703804</v>
      </c>
      <c r="E14" s="22">
        <f t="shared" si="0"/>
        <v>445.69784907207304</v>
      </c>
      <c r="F14" s="22">
        <f>SUM('BY YEAR'!I257)</f>
        <v>29.229069068306472</v>
      </c>
      <c r="G14" s="22">
        <f t="shared" si="1"/>
        <v>7309.6762562089543</v>
      </c>
      <c r="H14" s="23">
        <v>1357</v>
      </c>
      <c r="I14" s="23"/>
      <c r="J14" s="23"/>
    </row>
    <row r="15" spans="1:10">
      <c r="A15" s="21" t="s">
        <v>20</v>
      </c>
      <c r="B15" s="21">
        <v>0</v>
      </c>
      <c r="C15" s="21">
        <v>2</v>
      </c>
      <c r="D15" s="22">
        <v>0</v>
      </c>
      <c r="E15" s="22">
        <f t="shared" si="0"/>
        <v>445.69784907207304</v>
      </c>
      <c r="F15" s="22">
        <f>SUM('BY YEAR'!I259:I260)</f>
        <v>237.08243232137124</v>
      </c>
      <c r="G15" s="22">
        <f t="shared" si="1"/>
        <v>7546.7586885303253</v>
      </c>
      <c r="H15" s="23">
        <v>1357</v>
      </c>
      <c r="I15" s="23"/>
      <c r="J15" s="23"/>
    </row>
    <row r="16" spans="1:10">
      <c r="A16" s="21" t="s">
        <v>21</v>
      </c>
      <c r="B16" s="21">
        <v>4</v>
      </c>
      <c r="C16" s="21">
        <v>2</v>
      </c>
      <c r="D16" s="22">
        <f>SUM('BY YEAR'!I35:I38)</f>
        <v>344.72321829507212</v>
      </c>
      <c r="E16" s="22">
        <f t="shared" si="0"/>
        <v>790.42106736714516</v>
      </c>
      <c r="F16" s="22">
        <f>SUM('BY YEAR'!I262:I263)</f>
        <v>597.53439637071926</v>
      </c>
      <c r="G16" s="22">
        <f t="shared" si="1"/>
        <v>8144.2930849010445</v>
      </c>
      <c r="H16" s="23">
        <v>1357</v>
      </c>
      <c r="I16" s="23"/>
      <c r="J16" s="23"/>
    </row>
    <row r="17" spans="1:10">
      <c r="A17" s="21" t="s">
        <v>22</v>
      </c>
      <c r="B17" s="21">
        <v>13</v>
      </c>
      <c r="C17" s="21">
        <v>3</v>
      </c>
      <c r="D17" s="22">
        <f>SUM('BY YEAR'!I40:I52)</f>
        <v>417.0293196830454</v>
      </c>
      <c r="E17" s="22">
        <f t="shared" si="0"/>
        <v>1207.4503870501906</v>
      </c>
      <c r="F17" s="22">
        <f>SUM('BY YEAR'!I265:I267)</f>
        <v>135.3809795952379</v>
      </c>
      <c r="G17" s="22">
        <f t="shared" si="1"/>
        <v>8279.6740644962829</v>
      </c>
      <c r="H17" s="23">
        <v>1357</v>
      </c>
      <c r="I17" s="23"/>
      <c r="J17" s="23"/>
    </row>
    <row r="18" spans="1:10">
      <c r="A18" s="21" t="s">
        <v>23</v>
      </c>
      <c r="B18" s="21">
        <v>2</v>
      </c>
      <c r="C18" s="21">
        <v>5</v>
      </c>
      <c r="D18" s="22">
        <f>SUM('BY YEAR'!I54:I55)</f>
        <v>21.514624016950336</v>
      </c>
      <c r="E18" s="22">
        <f t="shared" si="0"/>
        <v>1228.9650110671409</v>
      </c>
      <c r="F18" s="22">
        <f>SUM('BY YEAR'!I269:I273)</f>
        <v>5051.9324258143424</v>
      </c>
      <c r="G18" s="22">
        <f t="shared" si="1"/>
        <v>13331.606490310625</v>
      </c>
      <c r="H18" s="23">
        <v>1357</v>
      </c>
      <c r="I18" s="23"/>
      <c r="J18" s="23"/>
    </row>
    <row r="19" spans="1:10">
      <c r="A19" s="21" t="s">
        <v>24</v>
      </c>
      <c r="B19" s="21">
        <v>4</v>
      </c>
      <c r="C19" s="21">
        <v>2</v>
      </c>
      <c r="D19" s="22">
        <f>SUM('BY YEAR'!I57:I60)</f>
        <v>207.70653433496551</v>
      </c>
      <c r="E19" s="22">
        <f t="shared" si="0"/>
        <v>1436.6715454021064</v>
      </c>
      <c r="F19" s="22">
        <f>SUM('BY YEAR'!I275:I276)</f>
        <v>131.66879360317759</v>
      </c>
      <c r="G19" s="22">
        <f t="shared" si="1"/>
        <v>13463.275283913803</v>
      </c>
      <c r="H19" s="23">
        <v>1357</v>
      </c>
      <c r="I19" s="23"/>
      <c r="J19" s="23"/>
    </row>
    <row r="20" spans="1:10">
      <c r="A20" s="21" t="s">
        <v>25</v>
      </c>
      <c r="B20" s="21">
        <v>4</v>
      </c>
      <c r="C20" s="21">
        <v>1</v>
      </c>
      <c r="D20" s="22">
        <f>SUM('BY YEAR'!I62:I65)</f>
        <v>140.17984465139472</v>
      </c>
      <c r="E20" s="22">
        <f t="shared" si="0"/>
        <v>1576.8513900535011</v>
      </c>
      <c r="F20" s="22">
        <f>SUM('BY YEAR'!I278)</f>
        <v>65.083818895735106</v>
      </c>
      <c r="G20" s="22">
        <f t="shared" si="1"/>
        <v>13528.359102809538</v>
      </c>
      <c r="H20" s="23">
        <v>1357</v>
      </c>
      <c r="I20" s="23"/>
      <c r="J20" s="23"/>
    </row>
    <row r="21" spans="1:10">
      <c r="A21" s="21" t="s">
        <v>26</v>
      </c>
      <c r="B21" s="21">
        <v>3</v>
      </c>
      <c r="C21" s="21">
        <v>2</v>
      </c>
      <c r="D21" s="22">
        <f>SUM('BY YEAR'!I67:I69)</f>
        <v>8.1210754242736964</v>
      </c>
      <c r="E21" s="22">
        <f t="shared" si="0"/>
        <v>1584.9724654777747</v>
      </c>
      <c r="F21" s="22">
        <f>SUM('BY YEAR'!I280:I281)</f>
        <v>492.82397562077739</v>
      </c>
      <c r="G21" s="22">
        <f t="shared" si="1"/>
        <v>14021.183078430315</v>
      </c>
      <c r="H21" s="23">
        <v>1357</v>
      </c>
      <c r="I21" s="23"/>
      <c r="J21" s="23"/>
    </row>
    <row r="22" spans="1:10">
      <c r="A22" s="21" t="s">
        <v>27</v>
      </c>
      <c r="B22" s="21">
        <v>3</v>
      </c>
      <c r="C22" s="21">
        <v>4</v>
      </c>
      <c r="D22" s="22">
        <f>SUM('BY YEAR'!I71:I73)</f>
        <v>423.86303545725571</v>
      </c>
      <c r="E22" s="22">
        <f t="shared" si="0"/>
        <v>2008.8355009350303</v>
      </c>
      <c r="F22" s="22">
        <f>SUM('BY YEAR'!I283:I286)</f>
        <v>564.03521267978419</v>
      </c>
      <c r="G22" s="22">
        <f>G21+F22</f>
        <v>14585.218291110099</v>
      </c>
      <c r="H22" s="23">
        <v>1357</v>
      </c>
      <c r="I22" s="23"/>
      <c r="J22" s="23"/>
    </row>
    <row r="23" spans="1:10">
      <c r="A23" s="21" t="s">
        <v>28</v>
      </c>
      <c r="B23" s="21">
        <v>8</v>
      </c>
      <c r="C23" s="21">
        <v>3</v>
      </c>
      <c r="D23" s="22">
        <f>SUM('BY YEAR'!I75:I82)</f>
        <v>2896.9610854900552</v>
      </c>
      <c r="E23" s="22">
        <f t="shared" si="0"/>
        <v>4905.7965864250855</v>
      </c>
      <c r="F23" s="22">
        <f>SUM('BY YEAR'!I288:I290)</f>
        <v>3121.7080286949354</v>
      </c>
      <c r="G23" s="22">
        <f t="shared" ref="G23:G39" si="2">G22+F23</f>
        <v>17706.926319805036</v>
      </c>
      <c r="H23" s="23">
        <v>1357</v>
      </c>
      <c r="I23" s="23"/>
      <c r="J23" s="23"/>
    </row>
    <row r="24" spans="1:10">
      <c r="A24" s="21" t="s">
        <v>29</v>
      </c>
      <c r="B24" s="21">
        <v>7</v>
      </c>
      <c r="C24" s="21">
        <v>1</v>
      </c>
      <c r="D24" s="22">
        <f>SUM('BY YEAR'!I84:I90)</f>
        <v>391.69800844036018</v>
      </c>
      <c r="E24" s="22">
        <f t="shared" si="0"/>
        <v>5297.4945948654458</v>
      </c>
      <c r="F24" s="22">
        <f>SUM('BY YEAR'!I292)</f>
        <v>16.784480228251997</v>
      </c>
      <c r="G24" s="22">
        <f t="shared" si="2"/>
        <v>17723.710800033288</v>
      </c>
      <c r="H24" s="23">
        <v>1357</v>
      </c>
      <c r="I24" s="23">
        <v>1000</v>
      </c>
      <c r="J24" s="23"/>
    </row>
    <row r="25" spans="1:10">
      <c r="A25" s="21" t="s">
        <v>30</v>
      </c>
      <c r="B25" s="21">
        <v>14</v>
      </c>
      <c r="C25" s="21">
        <v>3</v>
      </c>
      <c r="D25" s="22">
        <f>SUM('BY YEAR'!I92:I105)</f>
        <v>1184.5704662654457</v>
      </c>
      <c r="E25" s="22">
        <f t="shared" si="0"/>
        <v>6482.065061130892</v>
      </c>
      <c r="F25" s="22">
        <f>SUM('BY YEAR'!I294:I296)</f>
        <v>1102.144721665218</v>
      </c>
      <c r="G25" s="22">
        <f t="shared" si="2"/>
        <v>18825.855521698508</v>
      </c>
      <c r="H25" s="23"/>
      <c r="I25" s="23">
        <v>1000</v>
      </c>
      <c r="J25" s="23"/>
    </row>
    <row r="26" spans="1:10">
      <c r="A26" s="21" t="s">
        <v>31</v>
      </c>
      <c r="B26" s="21">
        <v>21</v>
      </c>
      <c r="C26" s="21">
        <v>0</v>
      </c>
      <c r="D26" s="22">
        <f>SUM('BY YEAR'!I107:I129)</f>
        <v>1552.0513082738605</v>
      </c>
      <c r="E26" s="22">
        <f t="shared" si="0"/>
        <v>8034.1163694047527</v>
      </c>
      <c r="F26" s="22">
        <v>0</v>
      </c>
      <c r="G26" s="22">
        <f t="shared" si="2"/>
        <v>18825.855521698508</v>
      </c>
      <c r="H26" s="23"/>
      <c r="I26" s="23">
        <v>1000</v>
      </c>
      <c r="J26" s="23"/>
    </row>
    <row r="27" spans="1:10">
      <c r="A27" s="21" t="s">
        <v>32</v>
      </c>
      <c r="B27" s="21">
        <v>10</v>
      </c>
      <c r="C27" s="21">
        <v>0</v>
      </c>
      <c r="D27" s="22">
        <f>SUM('BY YEAR'!I131:I140)</f>
        <v>567.37314350108898</v>
      </c>
      <c r="E27" s="22">
        <f t="shared" si="0"/>
        <v>8601.4895129058423</v>
      </c>
      <c r="F27" s="22">
        <v>0</v>
      </c>
      <c r="G27" s="22">
        <f t="shared" si="2"/>
        <v>18825.855521698508</v>
      </c>
      <c r="H27" s="23"/>
      <c r="I27" s="23">
        <v>1000</v>
      </c>
      <c r="J27" s="23"/>
    </row>
    <row r="28" spans="1:10">
      <c r="A28" s="21" t="s">
        <v>33</v>
      </c>
      <c r="B28" s="21">
        <v>7</v>
      </c>
      <c r="C28" s="21">
        <v>0</v>
      </c>
      <c r="D28" s="22">
        <f>SUM('BY YEAR'!I142:I148)</f>
        <v>224.68728128591289</v>
      </c>
      <c r="E28" s="22">
        <f t="shared" si="0"/>
        <v>8826.1767941917551</v>
      </c>
      <c r="F28" s="22">
        <v>0</v>
      </c>
      <c r="G28" s="22">
        <f t="shared" si="2"/>
        <v>18825.855521698508</v>
      </c>
      <c r="H28" s="23"/>
      <c r="I28" s="23">
        <v>1000</v>
      </c>
      <c r="J28" s="23"/>
    </row>
    <row r="29" spans="1:10">
      <c r="A29" s="21" t="s">
        <v>34</v>
      </c>
      <c r="B29" s="21">
        <v>11</v>
      </c>
      <c r="C29" s="21">
        <v>0</v>
      </c>
      <c r="D29" s="22">
        <f>SUM('BY YEAR'!I150:I160)</f>
        <v>162.92164105307504</v>
      </c>
      <c r="E29" s="22">
        <f t="shared" si="0"/>
        <v>8989.0984352448304</v>
      </c>
      <c r="F29" s="25">
        <v>0</v>
      </c>
      <c r="G29" s="22">
        <f t="shared" si="2"/>
        <v>18825.855521698508</v>
      </c>
      <c r="H29" s="23"/>
      <c r="I29" s="23">
        <v>1000</v>
      </c>
      <c r="J29" s="23"/>
    </row>
    <row r="30" spans="1:10">
      <c r="A30" s="24" t="s">
        <v>35</v>
      </c>
      <c r="B30" s="24">
        <v>10</v>
      </c>
      <c r="C30" s="24">
        <v>1</v>
      </c>
      <c r="D30" s="25">
        <f>SUM('BY YEAR'!I162:I171)</f>
        <v>424.606383265955</v>
      </c>
      <c r="E30" s="22">
        <f t="shared" si="0"/>
        <v>9413.7048185107851</v>
      </c>
      <c r="F30" s="25">
        <f>SUM('BY YEAR'!I298)</f>
        <v>416.57664831433021</v>
      </c>
      <c r="G30" s="22">
        <f t="shared" si="2"/>
        <v>19242.432170012838</v>
      </c>
      <c r="H30" s="23"/>
      <c r="I30" s="23">
        <v>1000</v>
      </c>
      <c r="J30" s="23">
        <v>1000</v>
      </c>
    </row>
    <row r="31" spans="1:10">
      <c r="A31" s="21">
        <v>2012</v>
      </c>
      <c r="B31" s="21">
        <v>3</v>
      </c>
      <c r="C31" s="21">
        <v>0</v>
      </c>
      <c r="D31" s="22">
        <f>SUM('BY YEAR'!I173:I175)</f>
        <v>235.58294992431121</v>
      </c>
      <c r="E31" s="22">
        <f t="shared" si="0"/>
        <v>9649.287768435097</v>
      </c>
      <c r="F31" s="22">
        <v>0</v>
      </c>
      <c r="G31" s="22">
        <f t="shared" si="2"/>
        <v>19242.432170012838</v>
      </c>
      <c r="H31" s="23"/>
      <c r="I31" s="23">
        <v>1000</v>
      </c>
      <c r="J31" s="23">
        <v>1000</v>
      </c>
    </row>
    <row r="32" spans="1:10">
      <c r="A32" s="21">
        <v>2013</v>
      </c>
      <c r="B32" s="21">
        <v>6</v>
      </c>
      <c r="C32" s="21">
        <v>0</v>
      </c>
      <c r="D32" s="22">
        <f>SUM('BY YEAR'!I177:I182)</f>
        <v>242.72708278516416</v>
      </c>
      <c r="E32" s="22">
        <f t="shared" si="0"/>
        <v>9892.0148512202613</v>
      </c>
      <c r="F32" s="22">
        <v>0</v>
      </c>
      <c r="G32" s="22">
        <f t="shared" si="2"/>
        <v>19242.432170012838</v>
      </c>
      <c r="H32" s="23"/>
      <c r="I32" s="23">
        <v>1000</v>
      </c>
      <c r="J32" s="23">
        <v>1000</v>
      </c>
    </row>
    <row r="33" spans="1:10">
      <c r="A33" s="21">
        <v>2014</v>
      </c>
      <c r="B33" s="21">
        <v>8</v>
      </c>
      <c r="C33" s="21">
        <v>0</v>
      </c>
      <c r="D33" s="22">
        <f>SUM('BY YEAR'!I184:I191)</f>
        <v>262.48837843706036</v>
      </c>
      <c r="E33" s="22">
        <f t="shared" si="0"/>
        <v>10154.503229657321</v>
      </c>
      <c r="F33" s="22">
        <v>0</v>
      </c>
      <c r="G33" s="22">
        <f t="shared" si="2"/>
        <v>19242.432170012838</v>
      </c>
      <c r="H33" s="23"/>
      <c r="I33" s="23">
        <v>1000</v>
      </c>
      <c r="J33" s="23">
        <v>1000</v>
      </c>
    </row>
    <row r="34" spans="1:10">
      <c r="A34" s="21">
        <v>2015</v>
      </c>
      <c r="B34" s="21">
        <v>10</v>
      </c>
      <c r="C34" s="21">
        <v>0</v>
      </c>
      <c r="D34" s="22">
        <f>SUM('BY YEAR'!I193:I202)</f>
        <v>88.316867332793635</v>
      </c>
      <c r="E34" s="22">
        <f t="shared" si="0"/>
        <v>10242.820096990114</v>
      </c>
      <c r="F34" s="22">
        <v>0</v>
      </c>
      <c r="G34" s="22">
        <f t="shared" si="2"/>
        <v>19242.432170012838</v>
      </c>
      <c r="H34" s="23"/>
      <c r="I34" s="23"/>
      <c r="J34" s="23">
        <v>1000</v>
      </c>
    </row>
    <row r="35" spans="1:10">
      <c r="A35" s="21">
        <v>2016</v>
      </c>
      <c r="B35" s="21">
        <v>4</v>
      </c>
      <c r="C35" s="21">
        <v>0</v>
      </c>
      <c r="D35" s="22">
        <f>SUM('BY YEAR'!I204:I207)</f>
        <v>317.18274189282602</v>
      </c>
      <c r="E35" s="22">
        <f t="shared" si="0"/>
        <v>10560.00283888294</v>
      </c>
      <c r="F35" s="22">
        <v>0</v>
      </c>
      <c r="G35" s="22">
        <f t="shared" si="2"/>
        <v>19242.432170012838</v>
      </c>
      <c r="H35" s="23"/>
      <c r="I35" s="23"/>
      <c r="J35" s="23">
        <v>1000</v>
      </c>
    </row>
    <row r="36" spans="1:10">
      <c r="A36" s="71">
        <v>2017</v>
      </c>
      <c r="B36" s="74">
        <v>7</v>
      </c>
      <c r="C36" s="71">
        <v>0</v>
      </c>
      <c r="D36" s="75">
        <f>SUM('[1]BY YEAR'!I209:I215)</f>
        <v>131.95651129682392</v>
      </c>
      <c r="E36" s="76">
        <f t="shared" si="0"/>
        <v>10691.959350179764</v>
      </c>
      <c r="F36" s="30">
        <v>0</v>
      </c>
      <c r="G36" s="30">
        <f t="shared" si="2"/>
        <v>19242.432170012838</v>
      </c>
      <c r="H36" s="23"/>
      <c r="I36" s="23"/>
      <c r="J36" s="23">
        <v>1000</v>
      </c>
    </row>
    <row r="37" spans="1:10">
      <c r="A37" s="71">
        <v>2018</v>
      </c>
      <c r="B37" s="71">
        <v>2</v>
      </c>
      <c r="C37" s="71">
        <v>0</v>
      </c>
      <c r="D37" s="72">
        <v>10.58</v>
      </c>
      <c r="E37" s="30">
        <f>E36+D37</f>
        <v>10702.539350179764</v>
      </c>
      <c r="F37" s="30">
        <v>0</v>
      </c>
      <c r="G37" s="30">
        <f t="shared" si="2"/>
        <v>19242.432170012838</v>
      </c>
      <c r="H37" s="23"/>
      <c r="I37" s="23"/>
      <c r="J37" s="23">
        <v>1000</v>
      </c>
    </row>
    <row r="38" spans="1:10">
      <c r="A38" s="71">
        <v>2019</v>
      </c>
      <c r="B38" s="71">
        <v>12</v>
      </c>
      <c r="C38" s="71">
        <v>0</v>
      </c>
      <c r="D38" s="72">
        <v>1368.21</v>
      </c>
      <c r="E38" s="30">
        <f>E37+D38</f>
        <v>12070.749350179765</v>
      </c>
      <c r="F38" s="30">
        <v>0</v>
      </c>
      <c r="G38" s="30">
        <f t="shared" si="2"/>
        <v>19242.432170012838</v>
      </c>
      <c r="H38" s="23"/>
      <c r="I38" s="23"/>
      <c r="J38" s="23">
        <v>1000</v>
      </c>
    </row>
    <row r="39" spans="1:10" s="31" customFormat="1">
      <c r="A39" s="71" t="s">
        <v>36</v>
      </c>
      <c r="B39" s="71">
        <v>12</v>
      </c>
      <c r="C39" s="71">
        <v>0</v>
      </c>
      <c r="D39" s="72">
        <f>SUM('BY YEAR'!I2:I13)</f>
        <v>294.70822149323646</v>
      </c>
      <c r="E39" s="30">
        <f t="shared" si="0"/>
        <v>12365.457571673001</v>
      </c>
      <c r="F39" s="73">
        <v>0</v>
      </c>
      <c r="G39" s="30">
        <f t="shared" si="2"/>
        <v>19242.432170012838</v>
      </c>
      <c r="H39" s="32"/>
      <c r="I39" s="32"/>
      <c r="J39" s="23">
        <v>1000</v>
      </c>
    </row>
    <row r="40" spans="1:10" ht="14.45">
      <c r="A40" s="26" t="s">
        <v>37</v>
      </c>
      <c r="B40" s="26">
        <f>SUM(B7:B39)</f>
        <v>211</v>
      </c>
      <c r="C40" s="27">
        <f>SUM(C7:C39)</f>
        <v>46</v>
      </c>
      <c r="D40" s="28">
        <f>SUM(D7:D39)</f>
        <v>12365.457571673001</v>
      </c>
      <c r="E40" s="29"/>
      <c r="F40" s="29">
        <f>SUM(F7:F39)</f>
        <v>19242.432170012838</v>
      </c>
      <c r="G40" s="29"/>
    </row>
    <row r="41" spans="1:10" ht="14.45">
      <c r="A41" s="26"/>
      <c r="B41" s="26"/>
      <c r="C41" s="27"/>
      <c r="D41" s="28"/>
      <c r="E41" s="37"/>
      <c r="F41" s="29"/>
      <c r="G41" s="29"/>
    </row>
    <row r="42" spans="1:10">
      <c r="A42" s="13" t="s">
        <v>44</v>
      </c>
    </row>
    <row r="43" spans="1:10">
      <c r="A43" s="13" t="s">
        <v>45</v>
      </c>
    </row>
    <row r="44" spans="1:10">
      <c r="A44" s="13" t="s">
        <v>46</v>
      </c>
    </row>
    <row r="45" spans="1:10">
      <c r="B45" s="13"/>
    </row>
    <row r="46" spans="1:10" ht="29.1">
      <c r="A46" s="33" t="s">
        <v>47</v>
      </c>
      <c r="B46" s="34" t="s">
        <v>48</v>
      </c>
      <c r="C46" s="35"/>
      <c r="D46" s="34" t="s">
        <v>49</v>
      </c>
      <c r="E46" s="35" t="s">
        <v>50</v>
      </c>
      <c r="F46" s="35"/>
    </row>
    <row r="47" spans="1:10">
      <c r="A47" s="14" t="s">
        <v>51</v>
      </c>
      <c r="B47" s="14">
        <v>1357</v>
      </c>
      <c r="D47" s="15" t="e">
        <f>SUM(#REF!)</f>
        <v>#REF!</v>
      </c>
      <c r="E47" s="36">
        <f>SUM(D7:D24)+SUM(F7:F24)</f>
        <v>23021.205394898734</v>
      </c>
    </row>
    <row r="48" spans="1:10">
      <c r="A48" s="14" t="s">
        <v>52</v>
      </c>
      <c r="B48" s="14">
        <v>1000</v>
      </c>
      <c r="D48" s="15" t="e">
        <f>SUM(#REF!)</f>
        <v>#REF!</v>
      </c>
      <c r="E48" s="36">
        <f>SUM(D24:D30)+SUM(F24:F30)</f>
        <v>6043.4140822934978</v>
      </c>
      <c r="F48" t="s">
        <v>53</v>
      </c>
    </row>
    <row r="49" spans="1:6">
      <c r="A49" s="14" t="s">
        <v>54</v>
      </c>
      <c r="B49" s="14">
        <v>1000</v>
      </c>
      <c r="D49" s="15" t="e">
        <f>SUM(#REF!)</f>
        <v>#REF!</v>
      </c>
      <c r="E49" s="36">
        <f>SUM(D30:D38)+SUM(F30:F38)</f>
        <v>3498.2275632492642</v>
      </c>
      <c r="F49" t="s">
        <v>53</v>
      </c>
    </row>
    <row r="51" spans="1:6" ht="12.75" customHeight="1">
      <c r="A51" s="92" t="s">
        <v>38</v>
      </c>
      <c r="B51" s="92"/>
      <c r="C51" s="92"/>
      <c r="D51" s="92"/>
      <c r="E51" s="92"/>
    </row>
    <row r="52" spans="1:6">
      <c r="A52" s="92"/>
      <c r="B52" s="92"/>
      <c r="C52" s="92"/>
      <c r="D52" s="92"/>
      <c r="E52" s="92"/>
    </row>
    <row r="53" spans="1:6">
      <c r="A53" s="92"/>
      <c r="B53" s="92"/>
      <c r="C53" s="92"/>
      <c r="D53" s="92"/>
      <c r="E53" s="92"/>
    </row>
    <row r="54" spans="1:6">
      <c r="A54" s="63"/>
      <c r="B54" s="63"/>
      <c r="C54" s="63"/>
      <c r="D54" s="63"/>
      <c r="E54" s="63"/>
    </row>
    <row r="55" spans="1:6">
      <c r="A55" s="63"/>
      <c r="B55" s="63"/>
      <c r="C55" s="63"/>
      <c r="D55" s="63"/>
      <c r="E55" s="63"/>
    </row>
  </sheetData>
  <mergeCells count="2">
    <mergeCell ref="A3:E3"/>
    <mergeCell ref="A51:E53"/>
  </mergeCells>
  <phoneticPr fontId="8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>
      <selection activeCell="D16" sqref="D16"/>
    </sheetView>
  </sheetViews>
  <sheetFormatPr defaultRowHeight="12.6"/>
  <cols>
    <col min="3" max="3" width="12.28515625" customWidth="1"/>
  </cols>
  <sheetData>
    <row r="1" spans="1:4">
      <c r="A1" t="s">
        <v>4</v>
      </c>
      <c r="B1" t="s">
        <v>55</v>
      </c>
      <c r="C1" t="s">
        <v>56</v>
      </c>
      <c r="D1" s="1" t="s">
        <v>47</v>
      </c>
    </row>
    <row r="2" spans="1:4">
      <c r="A2">
        <v>2012</v>
      </c>
      <c r="B2" s="37">
        <v>235.58277672150109</v>
      </c>
      <c r="C2" s="37">
        <v>235.58277672150109</v>
      </c>
      <c r="D2" s="1">
        <v>1000</v>
      </c>
    </row>
    <row r="3" spans="1:4">
      <c r="A3">
        <v>2013</v>
      </c>
      <c r="B3" s="37">
        <v>240.97242164982953</v>
      </c>
      <c r="C3" s="37">
        <v>476.55519837133062</v>
      </c>
      <c r="D3" s="1">
        <v>1000</v>
      </c>
    </row>
    <row r="4" spans="1:4">
      <c r="A4">
        <v>2014</v>
      </c>
      <c r="B4" s="37">
        <v>263.35304361558383</v>
      </c>
      <c r="C4" s="37">
        <v>739.90824198691439</v>
      </c>
      <c r="D4" s="1">
        <v>1000</v>
      </c>
    </row>
    <row r="5" spans="1:4">
      <c r="A5">
        <v>2015</v>
      </c>
      <c r="B5" s="37">
        <v>76.996124331995262</v>
      </c>
      <c r="C5" s="37">
        <v>816.90436631890964</v>
      </c>
      <c r="D5" s="1">
        <v>1000</v>
      </c>
    </row>
    <row r="6" spans="1:4">
      <c r="A6">
        <v>2016</v>
      </c>
      <c r="B6" s="37">
        <v>309.30000000000007</v>
      </c>
      <c r="C6" s="37">
        <v>1126.2043663189097</v>
      </c>
      <c r="D6" s="1">
        <v>1000</v>
      </c>
    </row>
    <row r="7" spans="1:4">
      <c r="A7">
        <v>2017</v>
      </c>
      <c r="B7" s="37">
        <v>110.11</v>
      </c>
      <c r="C7" s="38">
        <v>1236.3143663189096</v>
      </c>
      <c r="D7" s="1">
        <v>1000</v>
      </c>
    </row>
    <row r="8" spans="1:4">
      <c r="C8" s="1"/>
    </row>
    <row r="9" spans="1:4">
      <c r="C9" s="78"/>
    </row>
    <row r="10" spans="1:4">
      <c r="A10" s="39" t="s">
        <v>57</v>
      </c>
      <c r="B10" s="39"/>
      <c r="C10" s="79"/>
    </row>
    <row r="11" spans="1:4">
      <c r="A11" s="39" t="s">
        <v>58</v>
      </c>
      <c r="B11" s="40"/>
      <c r="C11" s="79"/>
    </row>
    <row r="12" spans="1:4">
      <c r="A12" s="39" t="s">
        <v>59</v>
      </c>
      <c r="B12" s="40">
        <v>110.11</v>
      </c>
      <c r="C12" s="79"/>
    </row>
    <row r="13" spans="1:4">
      <c r="A13" s="39" t="s">
        <v>60</v>
      </c>
      <c r="B13" s="40"/>
      <c r="C13" s="79"/>
    </row>
    <row r="14" spans="1:4">
      <c r="C14" s="79"/>
    </row>
    <row r="15" spans="1:4" ht="14.45">
      <c r="A15" s="39" t="s">
        <v>61</v>
      </c>
      <c r="B15" s="39"/>
      <c r="C15" s="105"/>
    </row>
    <row r="16" spans="1:4">
      <c r="A16" s="39" t="s">
        <v>58</v>
      </c>
      <c r="B16" s="40">
        <v>3018.8389471169057</v>
      </c>
      <c r="C16" s="78"/>
    </row>
    <row r="17" spans="1:7">
      <c r="A17" s="39" t="s">
        <v>59</v>
      </c>
      <c r="B17" s="40">
        <v>7453.31164141516</v>
      </c>
      <c r="C17" s="78"/>
    </row>
    <row r="18" spans="1:7">
      <c r="A18" s="39" t="s">
        <v>60</v>
      </c>
      <c r="B18" s="40">
        <v>14125.55090183368</v>
      </c>
      <c r="C18" s="1"/>
    </row>
    <row r="19" spans="1:7">
      <c r="C19" s="1"/>
    </row>
    <row r="20" spans="1:7">
      <c r="A20" s="39" t="s">
        <v>62</v>
      </c>
      <c r="B20" s="39"/>
      <c r="C20" s="1"/>
    </row>
    <row r="21" spans="1:7">
      <c r="A21" s="39" t="s">
        <v>58</v>
      </c>
      <c r="B21" s="40">
        <v>22.6</v>
      </c>
      <c r="C21" s="1"/>
    </row>
    <row r="22" spans="1:7">
      <c r="A22" s="39" t="s">
        <v>59</v>
      </c>
      <c r="B22" s="40">
        <v>648.26127154518383</v>
      </c>
      <c r="C22" s="1"/>
    </row>
    <row r="23" spans="1:7">
      <c r="A23" s="39" t="s">
        <v>60</v>
      </c>
      <c r="B23" s="40">
        <v>565.45309477372587</v>
      </c>
      <c r="C23" s="1"/>
    </row>
    <row r="24" spans="1:7">
      <c r="C24" s="1"/>
    </row>
    <row r="25" spans="1:7">
      <c r="A25" s="41" t="s">
        <v>63</v>
      </c>
      <c r="B25" s="42">
        <v>2012</v>
      </c>
      <c r="C25" s="42">
        <v>2013</v>
      </c>
      <c r="D25" s="42">
        <v>2014</v>
      </c>
      <c r="E25" s="42">
        <v>2015</v>
      </c>
      <c r="F25" s="42">
        <v>2016</v>
      </c>
      <c r="G25" s="42">
        <v>2017</v>
      </c>
    </row>
    <row r="26" spans="1:7">
      <c r="A26" s="41" t="s">
        <v>58</v>
      </c>
      <c r="B26" s="43">
        <v>0</v>
      </c>
      <c r="C26" s="43">
        <v>0</v>
      </c>
      <c r="D26" s="43">
        <v>0</v>
      </c>
      <c r="E26" s="43">
        <v>3</v>
      </c>
      <c r="F26" s="43">
        <v>19.600000000000001</v>
      </c>
      <c r="G26" s="43">
        <v>0</v>
      </c>
    </row>
    <row r="27" spans="1:7">
      <c r="A27" s="41" t="s">
        <v>59</v>
      </c>
      <c r="B27" s="43">
        <v>1.2842895245278798</v>
      </c>
      <c r="C27" s="43">
        <v>201.91781407307693</v>
      </c>
      <c r="D27" s="43">
        <v>263.35304361558383</v>
      </c>
      <c r="E27" s="43">
        <v>60.196124331995264</v>
      </c>
      <c r="F27" s="43">
        <v>11.399999999999999</v>
      </c>
      <c r="G27" s="43">
        <v>110.11</v>
      </c>
    </row>
    <row r="28" spans="1:7">
      <c r="A28" s="41" t="s">
        <v>60</v>
      </c>
      <c r="B28" s="43">
        <v>234.29848719697321</v>
      </c>
      <c r="C28" s="43">
        <v>39.054607576752588</v>
      </c>
      <c r="D28" s="43">
        <v>0</v>
      </c>
      <c r="E28" s="43">
        <v>13.8</v>
      </c>
      <c r="F28" s="43">
        <v>278.3</v>
      </c>
      <c r="G28" s="43">
        <v>0</v>
      </c>
    </row>
    <row r="29" spans="1:7">
      <c r="A29" s="44"/>
      <c r="B29" s="45"/>
      <c r="C29" s="45"/>
      <c r="D29" s="45"/>
      <c r="E29" s="45"/>
      <c r="F29" s="45"/>
    </row>
    <row r="30" spans="1:7">
      <c r="A30" s="46" t="s">
        <v>64</v>
      </c>
      <c r="B30" s="42">
        <v>2012</v>
      </c>
      <c r="C30" s="42">
        <v>2013</v>
      </c>
      <c r="D30" s="42">
        <v>2014</v>
      </c>
      <c r="E30" s="42">
        <v>2015</v>
      </c>
      <c r="F30" s="42">
        <v>2016</v>
      </c>
      <c r="G30" s="42">
        <v>2017</v>
      </c>
    </row>
    <row r="31" spans="1:7">
      <c r="A31" s="41" t="s">
        <v>58</v>
      </c>
      <c r="B31" s="43">
        <v>0</v>
      </c>
      <c r="C31" s="43">
        <v>0</v>
      </c>
      <c r="D31" s="43">
        <v>0</v>
      </c>
      <c r="E31" s="43">
        <v>3</v>
      </c>
      <c r="F31" s="43">
        <v>22.6</v>
      </c>
      <c r="G31" s="40">
        <v>22.6</v>
      </c>
    </row>
    <row r="32" spans="1:7">
      <c r="A32" s="41" t="s">
        <v>59</v>
      </c>
      <c r="B32" s="43">
        <v>1.2842895245278798</v>
      </c>
      <c r="C32" s="43">
        <v>203.2021035976048</v>
      </c>
      <c r="D32" s="43">
        <v>466.55514721318855</v>
      </c>
      <c r="E32" s="43">
        <v>526.75127154518384</v>
      </c>
      <c r="F32" s="43">
        <v>538.15127154518382</v>
      </c>
      <c r="G32" s="40">
        <v>648.26127154518383</v>
      </c>
    </row>
    <row r="33" spans="1:7">
      <c r="A33" s="41" t="s">
        <v>60</v>
      </c>
      <c r="B33" s="43">
        <v>234.29848719697321</v>
      </c>
      <c r="C33" s="43">
        <v>273.35309477372579</v>
      </c>
      <c r="D33" s="43">
        <v>273.35309477372579</v>
      </c>
      <c r="E33" s="43">
        <v>287.1530947737258</v>
      </c>
      <c r="F33" s="43">
        <v>565.45309477372587</v>
      </c>
      <c r="G33" s="40">
        <v>565.45309477372587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K238"/>
  <sheetViews>
    <sheetView topLeftCell="F1" workbookViewId="0">
      <pane ySplit="3" topLeftCell="A4" activePane="bottomLeft" state="frozen"/>
      <selection pane="bottomLeft" activeCell="D229" sqref="D229"/>
    </sheetView>
  </sheetViews>
  <sheetFormatPr defaultRowHeight="12.6"/>
  <cols>
    <col min="1" max="1" width="15.7109375" customWidth="1"/>
    <col min="2" max="2" width="16" customWidth="1"/>
    <col min="3" max="3" width="10.7109375" customWidth="1"/>
    <col min="4" max="4" width="39.7109375" customWidth="1"/>
    <col min="5" max="5" width="20.7109375" customWidth="1"/>
    <col min="6" max="6" width="24.7109375" customWidth="1"/>
    <col min="7" max="7" width="12.140625" style="1" customWidth="1"/>
    <col min="8" max="8" width="14.42578125" style="1" customWidth="1"/>
    <col min="9" max="9" width="13" customWidth="1"/>
    <col min="10" max="10" width="10.42578125" customWidth="1"/>
    <col min="11" max="11" width="10.7109375" customWidth="1"/>
  </cols>
  <sheetData>
    <row r="1" spans="1:11" ht="12.95">
      <c r="A1" s="6" t="s">
        <v>65</v>
      </c>
    </row>
    <row r="3" spans="1:11" s="4" customFormat="1" ht="57.75" customHeight="1">
      <c r="A3" s="3" t="s">
        <v>66</v>
      </c>
      <c r="B3" s="3" t="s">
        <v>67</v>
      </c>
      <c r="C3" s="3" t="s">
        <v>68</v>
      </c>
      <c r="D3" s="3" t="s">
        <v>69</v>
      </c>
      <c r="E3" s="3" t="s">
        <v>70</v>
      </c>
      <c r="F3" s="3" t="s">
        <v>71</v>
      </c>
      <c r="G3" s="3" t="s">
        <v>72</v>
      </c>
      <c r="H3" s="3" t="s">
        <v>73</v>
      </c>
      <c r="I3" s="5" t="s">
        <v>74</v>
      </c>
      <c r="J3" s="5" t="s">
        <v>75</v>
      </c>
      <c r="K3" s="5" t="s">
        <v>76</v>
      </c>
    </row>
    <row r="4" spans="1:11">
      <c r="A4" s="82" t="s">
        <v>77</v>
      </c>
      <c r="B4" s="82" t="s">
        <v>78</v>
      </c>
      <c r="C4" s="82" t="s">
        <v>58</v>
      </c>
      <c r="D4" s="82" t="s">
        <v>79</v>
      </c>
      <c r="E4" s="82"/>
      <c r="F4" s="82" t="s">
        <v>80</v>
      </c>
      <c r="G4" s="83"/>
      <c r="H4" s="2">
        <v>1999</v>
      </c>
      <c r="I4" s="70">
        <v>167.49503994550255</v>
      </c>
      <c r="J4" s="7">
        <v>38.948169</v>
      </c>
      <c r="K4" s="7">
        <v>-77.130639000000002</v>
      </c>
    </row>
    <row r="5" spans="1:11">
      <c r="A5" s="82" t="s">
        <v>81</v>
      </c>
      <c r="B5" s="82" t="s">
        <v>82</v>
      </c>
      <c r="C5" s="82" t="s">
        <v>58</v>
      </c>
      <c r="D5" s="82" t="s">
        <v>83</v>
      </c>
      <c r="E5" s="82" t="s">
        <v>84</v>
      </c>
      <c r="F5" s="82" t="s">
        <v>85</v>
      </c>
      <c r="G5" s="83"/>
      <c r="H5" s="2">
        <v>2003</v>
      </c>
      <c r="I5" s="70">
        <v>29.595368612952569</v>
      </c>
      <c r="J5" s="7">
        <v>38.331530000000001</v>
      </c>
      <c r="K5" s="7">
        <v>-75.373613000000006</v>
      </c>
    </row>
    <row r="6" spans="1:11">
      <c r="A6" s="82" t="s">
        <v>86</v>
      </c>
      <c r="B6" s="82" t="s">
        <v>87</v>
      </c>
      <c r="C6" s="82" t="s">
        <v>58</v>
      </c>
      <c r="D6" s="82" t="s">
        <v>88</v>
      </c>
      <c r="E6" s="82"/>
      <c r="F6" s="82" t="s">
        <v>89</v>
      </c>
      <c r="G6" s="2">
        <v>2013</v>
      </c>
      <c r="H6" s="2"/>
      <c r="I6" s="70">
        <v>1.7486242533317287</v>
      </c>
      <c r="J6" s="7">
        <v>39.574787000000001</v>
      </c>
      <c r="K6" s="7">
        <v>-75.899756999999994</v>
      </c>
    </row>
    <row r="7" spans="1:11">
      <c r="A7" s="82" t="s">
        <v>90</v>
      </c>
      <c r="B7" s="82" t="s">
        <v>91</v>
      </c>
      <c r="C7" s="82" t="s">
        <v>58</v>
      </c>
      <c r="D7" s="82" t="s">
        <v>92</v>
      </c>
      <c r="E7" s="82"/>
      <c r="F7" s="82" t="s">
        <v>93</v>
      </c>
      <c r="G7" s="83"/>
      <c r="H7" s="2">
        <v>1996</v>
      </c>
      <c r="I7" s="70">
        <v>39.313233235792509</v>
      </c>
      <c r="J7" s="7">
        <v>39.247629000000003</v>
      </c>
      <c r="K7" s="7">
        <v>-75.859471999999997</v>
      </c>
    </row>
    <row r="8" spans="1:11">
      <c r="A8" s="82" t="s">
        <v>94</v>
      </c>
      <c r="B8" s="82" t="s">
        <v>95</v>
      </c>
      <c r="C8" s="82" t="s">
        <v>58</v>
      </c>
      <c r="D8" s="82" t="s">
        <v>96</v>
      </c>
      <c r="E8" s="82" t="s">
        <v>97</v>
      </c>
      <c r="F8" s="82" t="s">
        <v>98</v>
      </c>
      <c r="G8" s="2">
        <v>2007</v>
      </c>
      <c r="H8" s="2"/>
      <c r="I8" s="70">
        <v>6.0243933657796624</v>
      </c>
      <c r="J8" s="7">
        <v>39.436673999999996</v>
      </c>
      <c r="K8" s="7">
        <v>-75.883370999999997</v>
      </c>
    </row>
    <row r="9" spans="1:11">
      <c r="A9" s="82" t="s">
        <v>99</v>
      </c>
      <c r="B9" s="82" t="s">
        <v>100</v>
      </c>
      <c r="C9" s="82" t="s">
        <v>58</v>
      </c>
      <c r="D9" s="82" t="s">
        <v>101</v>
      </c>
      <c r="E9" s="82"/>
      <c r="F9" s="82" t="s">
        <v>102</v>
      </c>
      <c r="G9" s="2">
        <v>2018</v>
      </c>
      <c r="H9" s="2">
        <v>1993</v>
      </c>
      <c r="I9" s="70">
        <v>0.78183120349636703</v>
      </c>
      <c r="J9" s="7">
        <v>39.246893</v>
      </c>
      <c r="K9" s="7">
        <v>-76.761829000000006</v>
      </c>
    </row>
    <row r="10" spans="1:11">
      <c r="A10" s="82" t="s">
        <v>103</v>
      </c>
      <c r="B10" s="82" t="s">
        <v>104</v>
      </c>
      <c r="C10" s="82" t="s">
        <v>58</v>
      </c>
      <c r="D10" s="82" t="s">
        <v>105</v>
      </c>
      <c r="E10" s="82"/>
      <c r="F10" s="82" t="s">
        <v>106</v>
      </c>
      <c r="G10" s="83"/>
      <c r="H10" s="2">
        <v>1993</v>
      </c>
      <c r="I10" s="70">
        <v>225.6974693810115</v>
      </c>
      <c r="J10" s="7">
        <v>38.967523</v>
      </c>
      <c r="K10" s="7">
        <v>-75.942586000000006</v>
      </c>
    </row>
    <row r="11" spans="1:11">
      <c r="A11" s="82" t="s">
        <v>107</v>
      </c>
      <c r="B11" s="82" t="s">
        <v>108</v>
      </c>
      <c r="C11" s="82" t="s">
        <v>58</v>
      </c>
      <c r="D11" s="82" t="s">
        <v>109</v>
      </c>
      <c r="E11" s="82"/>
      <c r="F11" s="82" t="s">
        <v>110</v>
      </c>
      <c r="G11" s="83"/>
      <c r="H11" s="2">
        <v>1998</v>
      </c>
      <c r="I11" s="70">
        <v>40.075592918058746</v>
      </c>
      <c r="J11" s="7">
        <v>39.261571000000004</v>
      </c>
      <c r="K11" s="7">
        <v>-75.827490999999995</v>
      </c>
    </row>
    <row r="12" spans="1:11">
      <c r="A12" s="82" t="s">
        <v>111</v>
      </c>
      <c r="B12" s="82" t="s">
        <v>112</v>
      </c>
      <c r="C12" s="82" t="s">
        <v>58</v>
      </c>
      <c r="D12" s="82" t="s">
        <v>113</v>
      </c>
      <c r="E12" s="82"/>
      <c r="F12" s="82" t="s">
        <v>114</v>
      </c>
      <c r="G12" s="83"/>
      <c r="H12" s="2">
        <v>2000</v>
      </c>
      <c r="I12" s="70">
        <v>31.090111010961689</v>
      </c>
      <c r="J12" s="7">
        <v>39.019688000000002</v>
      </c>
      <c r="K12" s="7">
        <v>-75.776251000000002</v>
      </c>
    </row>
    <row r="13" spans="1:11">
      <c r="A13" s="82" t="s">
        <v>115</v>
      </c>
      <c r="B13" s="82" t="s">
        <v>116</v>
      </c>
      <c r="C13" s="82" t="s">
        <v>58</v>
      </c>
      <c r="D13" s="82" t="s">
        <v>117</v>
      </c>
      <c r="E13" s="82"/>
      <c r="F13" s="82" t="s">
        <v>102</v>
      </c>
      <c r="G13" s="2">
        <v>2010</v>
      </c>
      <c r="H13" s="2">
        <v>1997</v>
      </c>
      <c r="I13" s="70">
        <v>22.881169669668953</v>
      </c>
      <c r="J13" s="7">
        <v>39.252406999999998</v>
      </c>
      <c r="K13" s="7">
        <v>-76.768213000000003</v>
      </c>
    </row>
    <row r="14" spans="1:11">
      <c r="A14" s="82" t="s">
        <v>118</v>
      </c>
      <c r="B14" s="82" t="s">
        <v>119</v>
      </c>
      <c r="C14" s="82" t="s">
        <v>58</v>
      </c>
      <c r="D14" s="82" t="s">
        <v>120</v>
      </c>
      <c r="E14" s="82"/>
      <c r="F14" s="82" t="s">
        <v>102</v>
      </c>
      <c r="G14" s="83"/>
      <c r="H14" s="2">
        <v>1993</v>
      </c>
      <c r="I14" s="70">
        <v>65.039093671852413</v>
      </c>
      <c r="J14" s="7">
        <v>39.314430999999999</v>
      </c>
      <c r="K14" s="7">
        <v>-76.816299000000001</v>
      </c>
    </row>
    <row r="15" spans="1:11">
      <c r="A15" s="82" t="s">
        <v>121</v>
      </c>
      <c r="B15" s="82" t="s">
        <v>122</v>
      </c>
      <c r="C15" s="82" t="s">
        <v>58</v>
      </c>
      <c r="D15" s="82" t="s">
        <v>123</v>
      </c>
      <c r="E15" s="82"/>
      <c r="F15" s="82" t="s">
        <v>124</v>
      </c>
      <c r="G15" s="83"/>
      <c r="H15" s="2">
        <v>1993</v>
      </c>
      <c r="I15" s="70">
        <v>9.9677551744102484</v>
      </c>
      <c r="J15" s="7">
        <v>39.114275999999997</v>
      </c>
      <c r="K15" s="7">
        <v>-76.559346000000005</v>
      </c>
    </row>
    <row r="16" spans="1:11">
      <c r="A16" s="82" t="s">
        <v>125</v>
      </c>
      <c r="B16" s="82" t="s">
        <v>126</v>
      </c>
      <c r="C16" s="82" t="s">
        <v>58</v>
      </c>
      <c r="D16" s="82" t="s">
        <v>127</v>
      </c>
      <c r="E16" s="82"/>
      <c r="F16" s="82" t="s">
        <v>102</v>
      </c>
      <c r="G16" s="2">
        <v>2010</v>
      </c>
      <c r="H16" s="2">
        <v>1900</v>
      </c>
      <c r="I16" s="70">
        <v>28.883380231629822</v>
      </c>
      <c r="J16" s="7">
        <v>39.294601999999998</v>
      </c>
      <c r="K16" s="7">
        <v>-76.779826999999997</v>
      </c>
    </row>
    <row r="17" spans="1:11">
      <c r="A17" s="82" t="s">
        <v>128</v>
      </c>
      <c r="B17" s="82" t="s">
        <v>129</v>
      </c>
      <c r="C17" s="82" t="s">
        <v>58</v>
      </c>
      <c r="D17" s="82" t="s">
        <v>130</v>
      </c>
      <c r="E17" s="82" t="s">
        <v>131</v>
      </c>
      <c r="F17" s="82" t="s">
        <v>132</v>
      </c>
      <c r="G17" s="83"/>
      <c r="H17" s="2">
        <v>2004</v>
      </c>
      <c r="I17" s="70">
        <v>118.10098582360713</v>
      </c>
      <c r="J17" s="7">
        <v>39.246972999999997</v>
      </c>
      <c r="K17" s="7">
        <v>-75.817953000000003</v>
      </c>
    </row>
    <row r="18" spans="1:11">
      <c r="A18" s="82" t="s">
        <v>133</v>
      </c>
      <c r="B18" s="82" t="s">
        <v>134</v>
      </c>
      <c r="C18" s="82" t="s">
        <v>58</v>
      </c>
      <c r="D18" s="82" t="s">
        <v>135</v>
      </c>
      <c r="E18" s="82"/>
      <c r="F18" s="82"/>
      <c r="G18" s="2">
        <v>999</v>
      </c>
      <c r="H18" s="83"/>
      <c r="I18" s="70">
        <v>164.46436096906277</v>
      </c>
      <c r="J18" s="7">
        <v>39.136499999999998</v>
      </c>
      <c r="K18" s="7">
        <v>-76.832328000000004</v>
      </c>
    </row>
    <row r="19" spans="1:11">
      <c r="A19" s="82" t="s">
        <v>136</v>
      </c>
      <c r="B19" s="82" t="s">
        <v>137</v>
      </c>
      <c r="C19" s="82" t="s">
        <v>58</v>
      </c>
      <c r="D19" s="82" t="s">
        <v>138</v>
      </c>
      <c r="E19" s="82"/>
      <c r="F19" s="82" t="s">
        <v>139</v>
      </c>
      <c r="G19" s="83"/>
      <c r="H19" s="2">
        <v>1991</v>
      </c>
      <c r="I19" s="70">
        <v>177.66505164406206</v>
      </c>
      <c r="J19" s="7">
        <v>39.661211999999999</v>
      </c>
      <c r="K19" s="7">
        <v>-76.173176999999995</v>
      </c>
    </row>
    <row r="20" spans="1:11">
      <c r="A20" s="82" t="s">
        <v>140</v>
      </c>
      <c r="B20" s="82" t="s">
        <v>141</v>
      </c>
      <c r="C20" s="82" t="s">
        <v>58</v>
      </c>
      <c r="D20" s="82" t="s">
        <v>142</v>
      </c>
      <c r="E20" s="82" t="s">
        <v>143</v>
      </c>
      <c r="F20" s="82" t="s">
        <v>144</v>
      </c>
      <c r="G20" s="2">
        <v>2015</v>
      </c>
      <c r="H20" s="2"/>
      <c r="I20" s="70">
        <v>14.164004878836684</v>
      </c>
      <c r="J20" s="7">
        <v>39.054037000000001</v>
      </c>
      <c r="K20" s="7">
        <v>-76.054309000000003</v>
      </c>
    </row>
    <row r="21" spans="1:11">
      <c r="A21" s="82" t="s">
        <v>145</v>
      </c>
      <c r="B21" s="82" t="s">
        <v>146</v>
      </c>
      <c r="C21" s="82" t="s">
        <v>58</v>
      </c>
      <c r="D21" s="82" t="s">
        <v>147</v>
      </c>
      <c r="E21" s="82"/>
      <c r="F21" s="82" t="s">
        <v>148</v>
      </c>
      <c r="G21" s="83"/>
      <c r="H21" s="2"/>
      <c r="I21" s="70">
        <v>49.985049441636065</v>
      </c>
      <c r="J21" s="7">
        <v>38.956755999999999</v>
      </c>
      <c r="K21" s="7">
        <v>-75.826430000000002</v>
      </c>
    </row>
    <row r="22" spans="1:11">
      <c r="A22" s="82" t="s">
        <v>149</v>
      </c>
      <c r="B22" s="82" t="s">
        <v>150</v>
      </c>
      <c r="C22" s="82" t="s">
        <v>58</v>
      </c>
      <c r="D22" s="82" t="s">
        <v>150</v>
      </c>
      <c r="E22" s="82"/>
      <c r="F22" s="82" t="s">
        <v>151</v>
      </c>
      <c r="G22" s="2">
        <v>999</v>
      </c>
      <c r="H22" s="2"/>
      <c r="I22" s="70">
        <v>0.29196879218173599</v>
      </c>
      <c r="J22" s="7">
        <v>39.523617999999999</v>
      </c>
      <c r="K22" s="7">
        <v>-76.141287000000005</v>
      </c>
    </row>
    <row r="23" spans="1:11">
      <c r="A23" s="82" t="s">
        <v>152</v>
      </c>
      <c r="B23" s="82" t="s">
        <v>153</v>
      </c>
      <c r="C23" s="82" t="s">
        <v>58</v>
      </c>
      <c r="D23" s="82" t="s">
        <v>153</v>
      </c>
      <c r="E23" s="82"/>
      <c r="F23" s="82" t="s">
        <v>151</v>
      </c>
      <c r="G23" s="2">
        <v>2004</v>
      </c>
      <c r="H23" s="2"/>
      <c r="I23" s="70">
        <v>4.1242031242358673E-2</v>
      </c>
      <c r="J23" s="7">
        <v>39.526778999999998</v>
      </c>
      <c r="K23" s="7">
        <v>-76.143214999999998</v>
      </c>
    </row>
    <row r="24" spans="1:11">
      <c r="A24" s="82" t="s">
        <v>154</v>
      </c>
      <c r="B24" s="82" t="s">
        <v>155</v>
      </c>
      <c r="C24" s="82" t="s">
        <v>58</v>
      </c>
      <c r="D24" s="82" t="s">
        <v>155</v>
      </c>
      <c r="E24" s="82"/>
      <c r="F24" s="82" t="s">
        <v>151</v>
      </c>
      <c r="G24" s="2">
        <v>999</v>
      </c>
      <c r="H24" s="2"/>
      <c r="I24" s="70">
        <v>24.530605904839835</v>
      </c>
      <c r="J24" s="7">
        <v>39.527301000000001</v>
      </c>
      <c r="K24" s="7">
        <v>-76.143376000000004</v>
      </c>
    </row>
    <row r="25" spans="1:11">
      <c r="A25" s="82" t="s">
        <v>156</v>
      </c>
      <c r="B25" s="82" t="s">
        <v>157</v>
      </c>
      <c r="C25" s="82" t="s">
        <v>58</v>
      </c>
      <c r="D25" s="82"/>
      <c r="E25" s="82"/>
      <c r="F25" s="82" t="s">
        <v>158</v>
      </c>
      <c r="G25" s="2">
        <v>999</v>
      </c>
      <c r="H25" s="2"/>
      <c r="I25" s="70">
        <v>3.0000391810562768</v>
      </c>
      <c r="J25" s="7">
        <v>39.026470000000003</v>
      </c>
      <c r="K25" s="7">
        <v>-76.448725999999994</v>
      </c>
    </row>
    <row r="26" spans="1:11">
      <c r="A26" s="82" t="s">
        <v>159</v>
      </c>
      <c r="B26" s="82" t="s">
        <v>160</v>
      </c>
      <c r="C26" s="82" t="s">
        <v>58</v>
      </c>
      <c r="D26" s="82"/>
      <c r="E26" s="82"/>
      <c r="F26" s="82" t="s">
        <v>161</v>
      </c>
      <c r="G26" s="2">
        <v>2011</v>
      </c>
      <c r="H26" s="2"/>
      <c r="I26" s="70">
        <v>69.082528866901015</v>
      </c>
      <c r="J26" s="7">
        <v>39.620026000000003</v>
      </c>
      <c r="K26" s="7">
        <v>-76.629996000000006</v>
      </c>
    </row>
    <row r="27" spans="1:11">
      <c r="A27" s="82" t="s">
        <v>162</v>
      </c>
      <c r="B27" s="82" t="s">
        <v>163</v>
      </c>
      <c r="C27" s="82" t="s">
        <v>58</v>
      </c>
      <c r="D27" s="82" t="s">
        <v>164</v>
      </c>
      <c r="E27" s="82"/>
      <c r="F27" s="82" t="s">
        <v>165</v>
      </c>
      <c r="G27" s="2">
        <v>999</v>
      </c>
      <c r="H27" s="2"/>
      <c r="I27" s="70">
        <v>19.552508197427937</v>
      </c>
      <c r="J27" s="7">
        <v>39.142919999999997</v>
      </c>
      <c r="K27" s="7">
        <v>-76.781811000000005</v>
      </c>
    </row>
    <row r="28" spans="1:11">
      <c r="A28" s="82" t="s">
        <v>166</v>
      </c>
      <c r="B28" s="82" t="s">
        <v>167</v>
      </c>
      <c r="C28" s="82" t="s">
        <v>58</v>
      </c>
      <c r="D28" s="82" t="s">
        <v>168</v>
      </c>
      <c r="E28" s="82"/>
      <c r="F28" s="82" t="s">
        <v>169</v>
      </c>
      <c r="G28" s="2">
        <v>2016</v>
      </c>
      <c r="H28" s="2"/>
      <c r="I28" s="70">
        <v>21.832293087766125</v>
      </c>
      <c r="J28" s="7">
        <v>38.461796999999997</v>
      </c>
      <c r="K28" s="7">
        <v>-75.734427999999994</v>
      </c>
    </row>
    <row r="29" spans="1:11">
      <c r="A29" s="82" t="s">
        <v>170</v>
      </c>
      <c r="B29" s="82" t="s">
        <v>171</v>
      </c>
      <c r="C29" s="82" t="s">
        <v>58</v>
      </c>
      <c r="D29" s="82"/>
      <c r="E29" s="82"/>
      <c r="F29" s="82" t="s">
        <v>172</v>
      </c>
      <c r="G29" s="2">
        <v>999</v>
      </c>
      <c r="H29" s="2"/>
      <c r="I29" s="70">
        <v>24.503269300532814</v>
      </c>
      <c r="J29" s="7">
        <v>39.208553000000002</v>
      </c>
      <c r="K29" s="7">
        <v>-76.697187999999997</v>
      </c>
    </row>
    <row r="30" spans="1:11">
      <c r="A30" s="82" t="s">
        <v>173</v>
      </c>
      <c r="B30" s="82" t="s">
        <v>174</v>
      </c>
      <c r="C30" s="82" t="s">
        <v>175</v>
      </c>
      <c r="D30" s="82" t="s">
        <v>176</v>
      </c>
      <c r="E30" s="82"/>
      <c r="F30" s="82" t="s">
        <v>177</v>
      </c>
      <c r="G30" s="2">
        <v>2004</v>
      </c>
      <c r="H30" s="2"/>
      <c r="I30" s="70">
        <v>1.1765067316551101</v>
      </c>
      <c r="J30" s="7">
        <v>38.922879000000002</v>
      </c>
      <c r="K30" s="7">
        <v>-77.048435999999995</v>
      </c>
    </row>
    <row r="31" spans="1:11">
      <c r="A31" s="82" t="s">
        <v>178</v>
      </c>
      <c r="B31" s="82" t="s">
        <v>179</v>
      </c>
      <c r="C31" s="82" t="s">
        <v>58</v>
      </c>
      <c r="D31" s="82" t="s">
        <v>180</v>
      </c>
      <c r="E31" s="82"/>
      <c r="F31" s="82" t="s">
        <v>181</v>
      </c>
      <c r="G31" s="2">
        <v>999</v>
      </c>
      <c r="H31" s="2"/>
      <c r="I31" s="70">
        <v>15.364466908723498</v>
      </c>
      <c r="J31" s="7">
        <v>39.101667999999997</v>
      </c>
      <c r="K31" s="7">
        <v>-76.686197000000007</v>
      </c>
    </row>
    <row r="32" spans="1:11">
      <c r="A32" s="82" t="s">
        <v>182</v>
      </c>
      <c r="B32" s="82" t="s">
        <v>183</v>
      </c>
      <c r="C32" s="82" t="s">
        <v>59</v>
      </c>
      <c r="D32" s="82" t="s">
        <v>184</v>
      </c>
      <c r="E32" s="82"/>
      <c r="F32" s="82" t="s">
        <v>184</v>
      </c>
      <c r="G32" s="2">
        <v>2010</v>
      </c>
      <c r="H32" s="83"/>
      <c r="I32" s="70">
        <v>7.6746593274642638</v>
      </c>
      <c r="J32" s="7">
        <v>41.549643000000003</v>
      </c>
      <c r="K32" s="7">
        <v>-75.565269000000001</v>
      </c>
    </row>
    <row r="33" spans="1:11">
      <c r="A33" s="82" t="s">
        <v>185</v>
      </c>
      <c r="B33" s="82" t="s">
        <v>186</v>
      </c>
      <c r="C33" s="82" t="s">
        <v>59</v>
      </c>
      <c r="D33" s="82" t="s">
        <v>187</v>
      </c>
      <c r="E33" s="82"/>
      <c r="F33" s="82" t="s">
        <v>188</v>
      </c>
      <c r="G33" s="2">
        <v>2010</v>
      </c>
      <c r="H33" s="83"/>
      <c r="I33" s="70">
        <v>27.657639257040842</v>
      </c>
      <c r="J33" s="7">
        <v>40.018492000000002</v>
      </c>
      <c r="K33" s="7">
        <v>-75.985059000000007</v>
      </c>
    </row>
    <row r="34" spans="1:11">
      <c r="A34" s="82" t="s">
        <v>189</v>
      </c>
      <c r="B34" s="82" t="s">
        <v>190</v>
      </c>
      <c r="C34" s="82" t="s">
        <v>59</v>
      </c>
      <c r="D34" s="82" t="s">
        <v>191</v>
      </c>
      <c r="E34" s="82"/>
      <c r="F34" s="82" t="s">
        <v>192</v>
      </c>
      <c r="G34" s="2">
        <v>2009</v>
      </c>
      <c r="H34" s="83"/>
      <c r="I34" s="70">
        <v>0.84981124202047886</v>
      </c>
      <c r="J34" s="7">
        <v>40.471969999999999</v>
      </c>
      <c r="K34" s="7">
        <v>-78.159260000000003</v>
      </c>
    </row>
    <row r="35" spans="1:11">
      <c r="A35" s="82" t="s">
        <v>193</v>
      </c>
      <c r="B35" s="82" t="s">
        <v>194</v>
      </c>
      <c r="C35" s="82" t="s">
        <v>59</v>
      </c>
      <c r="D35" s="82" t="s">
        <v>195</v>
      </c>
      <c r="E35" s="82"/>
      <c r="F35" s="82" t="s">
        <v>196</v>
      </c>
      <c r="G35" s="2">
        <v>1998</v>
      </c>
      <c r="H35" s="83"/>
      <c r="I35" s="70">
        <v>1.7922258268283171</v>
      </c>
      <c r="J35" s="7">
        <v>40.524994</v>
      </c>
      <c r="K35" s="7">
        <v>-78.357045999999997</v>
      </c>
    </row>
    <row r="36" spans="1:11">
      <c r="A36" s="82" t="s">
        <v>197</v>
      </c>
      <c r="B36" s="82" t="s">
        <v>198</v>
      </c>
      <c r="C36" s="82" t="s">
        <v>59</v>
      </c>
      <c r="D36" s="82" t="s">
        <v>199</v>
      </c>
      <c r="E36" s="82"/>
      <c r="F36" s="82" t="s">
        <v>200</v>
      </c>
      <c r="G36" s="2">
        <v>2014</v>
      </c>
      <c r="H36" s="83"/>
      <c r="I36" s="70">
        <v>0.13760068813006621</v>
      </c>
      <c r="J36" s="7">
        <v>40.389901000000002</v>
      </c>
      <c r="K36" s="7">
        <v>-78.388700999999998</v>
      </c>
    </row>
    <row r="37" spans="1:11">
      <c r="A37" s="82" t="s">
        <v>201</v>
      </c>
      <c r="B37" s="82" t="s">
        <v>202</v>
      </c>
      <c r="C37" s="82" t="s">
        <v>59</v>
      </c>
      <c r="D37" s="82" t="s">
        <v>203</v>
      </c>
      <c r="E37" s="82" t="s">
        <v>204</v>
      </c>
      <c r="F37" s="82" t="s">
        <v>203</v>
      </c>
      <c r="G37" s="2">
        <v>2010</v>
      </c>
      <c r="H37" s="83"/>
      <c r="I37" s="70">
        <v>1.1957327971658358</v>
      </c>
      <c r="J37" s="7">
        <v>40.619007000000003</v>
      </c>
      <c r="K37" s="7">
        <v>-78.780083000000005</v>
      </c>
    </row>
    <row r="38" spans="1:11">
      <c r="A38" s="82" t="s">
        <v>205</v>
      </c>
      <c r="B38" s="82" t="s">
        <v>206</v>
      </c>
      <c r="C38" s="82" t="s">
        <v>59</v>
      </c>
      <c r="D38" s="82" t="s">
        <v>207</v>
      </c>
      <c r="E38" s="82"/>
      <c r="F38" s="82"/>
      <c r="G38" s="2">
        <v>1989</v>
      </c>
      <c r="H38" s="83"/>
      <c r="I38" s="70">
        <v>16.87241991478292</v>
      </c>
      <c r="J38" s="7">
        <v>41.613798000000003</v>
      </c>
      <c r="K38" s="7">
        <v>-77.603500999999994</v>
      </c>
    </row>
    <row r="39" spans="1:11">
      <c r="A39" s="82" t="s">
        <v>208</v>
      </c>
      <c r="B39" s="82" t="s">
        <v>209</v>
      </c>
      <c r="C39" s="82" t="s">
        <v>59</v>
      </c>
      <c r="D39" s="82" t="s">
        <v>210</v>
      </c>
      <c r="E39" s="82"/>
      <c r="F39" s="82"/>
      <c r="G39" s="2">
        <v>2015</v>
      </c>
      <c r="H39" s="83"/>
      <c r="I39" s="70">
        <v>3.0938430220817126</v>
      </c>
      <c r="J39" s="7">
        <v>39.862909000000002</v>
      </c>
      <c r="K39" s="7">
        <v>-76.861688999999998</v>
      </c>
    </row>
    <row r="40" spans="1:11">
      <c r="A40" s="82" t="s">
        <v>211</v>
      </c>
      <c r="B40" s="82" t="s">
        <v>212</v>
      </c>
      <c r="C40" s="82" t="s">
        <v>59</v>
      </c>
      <c r="D40" s="82" t="s">
        <v>213</v>
      </c>
      <c r="E40" s="82"/>
      <c r="F40" s="82" t="s">
        <v>214</v>
      </c>
      <c r="G40" s="2">
        <v>2014</v>
      </c>
      <c r="H40" s="83"/>
      <c r="I40" s="70">
        <v>177.22131048980853</v>
      </c>
      <c r="J40" s="7">
        <v>41.517743000000003</v>
      </c>
      <c r="K40" s="7">
        <v>-78.255101999999994</v>
      </c>
    </row>
    <row r="41" spans="1:11">
      <c r="A41" s="82" t="s">
        <v>215</v>
      </c>
      <c r="B41" s="82" t="s">
        <v>216</v>
      </c>
      <c r="C41" s="82" t="s">
        <v>59</v>
      </c>
      <c r="D41" s="82" t="s">
        <v>217</v>
      </c>
      <c r="E41" s="82" t="s">
        <v>218</v>
      </c>
      <c r="F41" s="82" t="s">
        <v>219</v>
      </c>
      <c r="G41" s="2">
        <v>2007</v>
      </c>
      <c r="H41" s="83"/>
      <c r="I41" s="70">
        <v>90.850883908642416</v>
      </c>
      <c r="J41" s="7">
        <v>40.931027999999998</v>
      </c>
      <c r="K41" s="7">
        <v>-77.785449</v>
      </c>
    </row>
    <row r="42" spans="1:11">
      <c r="A42" s="82" t="s">
        <v>220</v>
      </c>
      <c r="B42" s="82" t="s">
        <v>221</v>
      </c>
      <c r="C42" s="82" t="s">
        <v>59</v>
      </c>
      <c r="D42" s="82" t="s">
        <v>222</v>
      </c>
      <c r="E42" s="82"/>
      <c r="F42" s="82" t="s">
        <v>223</v>
      </c>
      <c r="G42" s="2">
        <v>999</v>
      </c>
      <c r="H42" s="83"/>
      <c r="I42" s="70">
        <v>12.458773778848158</v>
      </c>
      <c r="J42" s="7">
        <v>40.998856000000004</v>
      </c>
      <c r="K42" s="7">
        <v>-77.645089999999996</v>
      </c>
    </row>
    <row r="43" spans="1:11">
      <c r="A43" s="82" t="s">
        <v>224</v>
      </c>
      <c r="B43" s="82" t="s">
        <v>225</v>
      </c>
      <c r="C43" s="82" t="s">
        <v>59</v>
      </c>
      <c r="D43" s="82" t="s">
        <v>226</v>
      </c>
      <c r="E43" s="82" t="s">
        <v>227</v>
      </c>
      <c r="F43" s="82" t="s">
        <v>228</v>
      </c>
      <c r="G43" s="2">
        <v>2005</v>
      </c>
      <c r="H43" s="83"/>
      <c r="I43" s="70">
        <v>19.591208559337307</v>
      </c>
      <c r="J43" s="7">
        <v>40.979613999999998</v>
      </c>
      <c r="K43" s="7">
        <v>-77.856530000000006</v>
      </c>
    </row>
    <row r="44" spans="1:11">
      <c r="A44" s="82" t="s">
        <v>229</v>
      </c>
      <c r="B44" s="82" t="s">
        <v>230</v>
      </c>
      <c r="C44" s="82" t="s">
        <v>59</v>
      </c>
      <c r="D44" s="82" t="s">
        <v>231</v>
      </c>
      <c r="E44" s="82"/>
      <c r="F44" s="82" t="s">
        <v>232</v>
      </c>
      <c r="G44" s="2">
        <v>2008</v>
      </c>
      <c r="H44" s="83"/>
      <c r="I44" s="70">
        <v>2.1646722617290561</v>
      </c>
      <c r="J44" s="7">
        <v>40.735317000000002</v>
      </c>
      <c r="K44" s="7">
        <v>-77.885577999999995</v>
      </c>
    </row>
    <row r="45" spans="1:11">
      <c r="A45" s="82" t="s">
        <v>233</v>
      </c>
      <c r="B45" s="82" t="s">
        <v>234</v>
      </c>
      <c r="C45" s="82" t="s">
        <v>59</v>
      </c>
      <c r="D45" s="82" t="s">
        <v>235</v>
      </c>
      <c r="E45" s="82"/>
      <c r="F45" s="82" t="s">
        <v>236</v>
      </c>
      <c r="G45" s="2">
        <v>2010</v>
      </c>
      <c r="H45" s="83"/>
      <c r="I45" s="70">
        <v>6.9580858553262459</v>
      </c>
      <c r="J45" s="7">
        <v>40.861607999999997</v>
      </c>
      <c r="K45" s="7">
        <v>-78.116193999999993</v>
      </c>
    </row>
    <row r="46" spans="1:11">
      <c r="A46" s="82" t="s">
        <v>237</v>
      </c>
      <c r="B46" s="82" t="s">
        <v>238</v>
      </c>
      <c r="C46" s="82" t="s">
        <v>59</v>
      </c>
      <c r="D46" s="82" t="s">
        <v>239</v>
      </c>
      <c r="E46" s="82"/>
      <c r="F46" s="82" t="s">
        <v>240</v>
      </c>
      <c r="G46" s="2">
        <v>2015</v>
      </c>
      <c r="H46" s="83"/>
      <c r="I46" s="70">
        <v>0.58799156461120006</v>
      </c>
      <c r="J46" s="7">
        <v>41.234608000000001</v>
      </c>
      <c r="K46" s="7">
        <v>-78.326059000000001</v>
      </c>
    </row>
    <row r="47" spans="1:11">
      <c r="A47" s="82" t="s">
        <v>241</v>
      </c>
      <c r="B47" s="82" t="s">
        <v>242</v>
      </c>
      <c r="C47" s="82" t="s">
        <v>59</v>
      </c>
      <c r="D47" s="82" t="s">
        <v>243</v>
      </c>
      <c r="E47" s="82" t="s">
        <v>244</v>
      </c>
      <c r="F47" s="82" t="s">
        <v>245</v>
      </c>
      <c r="G47" s="83"/>
      <c r="H47" s="2">
        <v>2011</v>
      </c>
      <c r="I47" s="70">
        <v>416.57664831433021</v>
      </c>
      <c r="J47" s="7">
        <v>41.124723000000003</v>
      </c>
      <c r="K47" s="7">
        <v>-77.488031000000007</v>
      </c>
    </row>
    <row r="48" spans="1:11">
      <c r="A48" s="82" t="s">
        <v>246</v>
      </c>
      <c r="B48" s="82" t="s">
        <v>247</v>
      </c>
      <c r="C48" s="82" t="s">
        <v>59</v>
      </c>
      <c r="D48" s="82" t="s">
        <v>248</v>
      </c>
      <c r="E48" s="82"/>
      <c r="F48" s="82" t="s">
        <v>248</v>
      </c>
      <c r="G48" s="2">
        <v>2016</v>
      </c>
      <c r="H48" s="83"/>
      <c r="I48" s="70">
        <v>9.233133854244306</v>
      </c>
      <c r="J48" s="7">
        <v>41.064463000000003</v>
      </c>
      <c r="K48" s="7">
        <v>-77.355311999999998</v>
      </c>
    </row>
    <row r="49" spans="1:11">
      <c r="A49" s="82" t="s">
        <v>249</v>
      </c>
      <c r="B49" s="82" t="s">
        <v>250</v>
      </c>
      <c r="C49" s="82" t="s">
        <v>59</v>
      </c>
      <c r="D49" s="82" t="s">
        <v>251</v>
      </c>
      <c r="E49" s="82"/>
      <c r="F49" s="82" t="s">
        <v>252</v>
      </c>
      <c r="G49" s="2">
        <v>2014</v>
      </c>
      <c r="H49" s="83"/>
      <c r="I49" s="70">
        <v>0.62570825743270797</v>
      </c>
      <c r="J49" s="7">
        <v>41.055337999999999</v>
      </c>
      <c r="K49" s="7">
        <v>-77.352322999999998</v>
      </c>
    </row>
    <row r="50" spans="1:11">
      <c r="A50" s="82" t="s">
        <v>253</v>
      </c>
      <c r="B50" s="82" t="s">
        <v>254</v>
      </c>
      <c r="C50" s="82" t="s">
        <v>59</v>
      </c>
      <c r="D50" s="82" t="s">
        <v>255</v>
      </c>
      <c r="E50" s="82" t="s">
        <v>256</v>
      </c>
      <c r="F50" s="82" t="s">
        <v>257</v>
      </c>
      <c r="G50" s="2">
        <v>2008</v>
      </c>
      <c r="H50" s="83"/>
      <c r="I50" s="70">
        <v>164.15504598926677</v>
      </c>
      <c r="J50" s="7">
        <v>41.028047999999998</v>
      </c>
      <c r="K50" s="7">
        <v>-76.446563999999995</v>
      </c>
    </row>
    <row r="51" spans="1:11">
      <c r="A51" s="82" t="s">
        <v>258</v>
      </c>
      <c r="B51" s="82" t="s">
        <v>259</v>
      </c>
      <c r="C51" s="82" t="s">
        <v>59</v>
      </c>
      <c r="D51" s="82" t="s">
        <v>260</v>
      </c>
      <c r="E51" s="82"/>
      <c r="F51" s="82" t="s">
        <v>261</v>
      </c>
      <c r="G51" s="83"/>
      <c r="H51" s="2">
        <v>2004</v>
      </c>
      <c r="I51" s="70">
        <v>46.934500678687883</v>
      </c>
      <c r="J51" s="7">
        <v>40.214070999999997</v>
      </c>
      <c r="K51" s="7">
        <v>-77.315134999999998</v>
      </c>
    </row>
    <row r="52" spans="1:11">
      <c r="A52" s="82" t="s">
        <v>262</v>
      </c>
      <c r="B52" s="82" t="s">
        <v>263</v>
      </c>
      <c r="C52" s="82" t="s">
        <v>59</v>
      </c>
      <c r="D52" s="82" t="s">
        <v>264</v>
      </c>
      <c r="E52" s="82" t="s">
        <v>265</v>
      </c>
      <c r="F52" s="82" t="s">
        <v>261</v>
      </c>
      <c r="G52" s="83"/>
      <c r="H52" s="2">
        <v>2001</v>
      </c>
      <c r="I52" s="70">
        <v>65.083818895735106</v>
      </c>
      <c r="J52" s="7">
        <v>40.223447</v>
      </c>
      <c r="K52" s="7">
        <v>-77.189752999999996</v>
      </c>
    </row>
    <row r="53" spans="1:11">
      <c r="A53" s="82" t="s">
        <v>266</v>
      </c>
      <c r="B53" s="82" t="s">
        <v>267</v>
      </c>
      <c r="C53" s="82" t="s">
        <v>59</v>
      </c>
      <c r="D53" s="82" t="s">
        <v>268</v>
      </c>
      <c r="E53" s="82"/>
      <c r="F53" s="82" t="s">
        <v>269</v>
      </c>
      <c r="G53" s="2">
        <v>2000</v>
      </c>
      <c r="H53" s="83"/>
      <c r="I53" s="70">
        <v>67.663650704420533</v>
      </c>
      <c r="J53" s="7">
        <v>40.132593999999997</v>
      </c>
      <c r="K53" s="7">
        <v>-77.202178000000004</v>
      </c>
    </row>
    <row r="54" spans="1:11">
      <c r="A54" s="82" t="s">
        <v>270</v>
      </c>
      <c r="B54" s="82" t="s">
        <v>271</v>
      </c>
      <c r="C54" s="82" t="s">
        <v>59</v>
      </c>
      <c r="D54" s="82" t="s">
        <v>272</v>
      </c>
      <c r="E54" s="82"/>
      <c r="F54" s="82" t="s">
        <v>269</v>
      </c>
      <c r="G54" s="2">
        <v>2006</v>
      </c>
      <c r="H54" s="83"/>
      <c r="I54" s="70">
        <v>58.649169534734696</v>
      </c>
      <c r="J54" s="7">
        <v>40.164844000000002</v>
      </c>
      <c r="K54" s="7">
        <v>-76.911400999999998</v>
      </c>
    </row>
    <row r="55" spans="1:11">
      <c r="A55" s="82" t="s">
        <v>273</v>
      </c>
      <c r="B55" s="82" t="s">
        <v>274</v>
      </c>
      <c r="C55" s="82" t="s">
        <v>59</v>
      </c>
      <c r="D55" s="82" t="s">
        <v>275</v>
      </c>
      <c r="E55" s="82"/>
      <c r="F55" s="82" t="s">
        <v>269</v>
      </c>
      <c r="G55" s="2">
        <v>2011</v>
      </c>
      <c r="H55" s="83"/>
      <c r="I55" s="70">
        <v>15.956156840393268</v>
      </c>
      <c r="J55" s="7">
        <v>40.148491999999997</v>
      </c>
      <c r="K55" s="7">
        <v>-77.013042999999996</v>
      </c>
    </row>
    <row r="56" spans="1:11">
      <c r="A56" s="82" t="s">
        <v>276</v>
      </c>
      <c r="B56" s="82" t="s">
        <v>277</v>
      </c>
      <c r="C56" s="82" t="s">
        <v>59</v>
      </c>
      <c r="D56" s="82" t="s">
        <v>278</v>
      </c>
      <c r="E56" s="82"/>
      <c r="F56" s="82" t="s">
        <v>279</v>
      </c>
      <c r="G56" s="2">
        <v>2008</v>
      </c>
      <c r="H56" s="83"/>
      <c r="I56" s="70">
        <v>33.024369331808771</v>
      </c>
      <c r="J56" s="7">
        <v>40.200079000000002</v>
      </c>
      <c r="K56" s="7">
        <v>-77.418290999999996</v>
      </c>
    </row>
    <row r="57" spans="1:11">
      <c r="A57" s="82" t="s">
        <v>280</v>
      </c>
      <c r="B57" s="82" t="s">
        <v>281</v>
      </c>
      <c r="C57" s="82" t="s">
        <v>59</v>
      </c>
      <c r="D57" s="82" t="s">
        <v>282</v>
      </c>
      <c r="E57" s="82"/>
      <c r="F57" s="82" t="s">
        <v>139</v>
      </c>
      <c r="G57" s="83"/>
      <c r="H57" s="2">
        <v>1989</v>
      </c>
      <c r="I57" s="70">
        <v>4162.8447902159696</v>
      </c>
      <c r="J57" s="7">
        <v>40.249820999999997</v>
      </c>
      <c r="K57" s="7">
        <v>-76.876300000000001</v>
      </c>
    </row>
    <row r="58" spans="1:11">
      <c r="A58" s="82" t="s">
        <v>283</v>
      </c>
      <c r="B58" s="82" t="s">
        <v>284</v>
      </c>
      <c r="C58" s="82" t="s">
        <v>59</v>
      </c>
      <c r="D58" s="82" t="s">
        <v>285</v>
      </c>
      <c r="E58" s="82"/>
      <c r="F58" s="82" t="s">
        <v>286</v>
      </c>
      <c r="G58" s="83"/>
      <c r="H58" s="2">
        <v>2006</v>
      </c>
      <c r="I58" s="70">
        <v>384.98504194537014</v>
      </c>
      <c r="J58" s="7">
        <v>40.290686999999998</v>
      </c>
      <c r="K58" s="7">
        <v>-76.675604000000007</v>
      </c>
    </row>
    <row r="59" spans="1:11">
      <c r="A59" s="82" t="s">
        <v>287</v>
      </c>
      <c r="B59" s="82" t="s">
        <v>288</v>
      </c>
      <c r="C59" s="82" t="s">
        <v>59</v>
      </c>
      <c r="D59" s="82" t="s">
        <v>289</v>
      </c>
      <c r="E59" s="82" t="s">
        <v>290</v>
      </c>
      <c r="F59" s="82" t="s">
        <v>291</v>
      </c>
      <c r="G59" s="2">
        <v>2010</v>
      </c>
      <c r="H59" s="83"/>
      <c r="I59" s="70">
        <v>18.177776018418367</v>
      </c>
      <c r="J59" s="7">
        <v>39.787109999999998</v>
      </c>
      <c r="K59" s="7">
        <v>-77.60275</v>
      </c>
    </row>
    <row r="60" spans="1:11">
      <c r="A60" s="82" t="s">
        <v>292</v>
      </c>
      <c r="B60" s="82" t="s">
        <v>293</v>
      </c>
      <c r="C60" s="82" t="s">
        <v>59</v>
      </c>
      <c r="D60" s="82" t="s">
        <v>294</v>
      </c>
      <c r="E60" s="82" t="s">
        <v>295</v>
      </c>
      <c r="F60" s="82" t="s">
        <v>296</v>
      </c>
      <c r="G60" s="2">
        <v>2006</v>
      </c>
      <c r="H60" s="83"/>
      <c r="I60" s="70">
        <v>2.5423036919350279</v>
      </c>
      <c r="J60" s="7">
        <v>39.946424</v>
      </c>
      <c r="K60" s="7">
        <v>-77.660104000000004</v>
      </c>
    </row>
    <row r="61" spans="1:11">
      <c r="A61" s="82" t="s">
        <v>297</v>
      </c>
      <c r="B61" s="82" t="s">
        <v>298</v>
      </c>
      <c r="C61" s="82" t="s">
        <v>59</v>
      </c>
      <c r="D61" s="82" t="s">
        <v>299</v>
      </c>
      <c r="E61" s="82" t="s">
        <v>300</v>
      </c>
      <c r="F61" s="82" t="s">
        <v>301</v>
      </c>
      <c r="G61" s="83"/>
      <c r="H61" s="2">
        <v>1996</v>
      </c>
      <c r="I61" s="70">
        <v>197.76919908557875</v>
      </c>
      <c r="J61" s="7">
        <v>40.482778000000003</v>
      </c>
      <c r="K61" s="7">
        <v>-78.002635999999995</v>
      </c>
    </row>
    <row r="62" spans="1:11">
      <c r="A62" s="82" t="s">
        <v>302</v>
      </c>
      <c r="B62" s="82" t="s">
        <v>303</v>
      </c>
      <c r="C62" s="82" t="s">
        <v>59</v>
      </c>
      <c r="D62" s="82" t="s">
        <v>304</v>
      </c>
      <c r="E62" s="82"/>
      <c r="F62" s="82" t="s">
        <v>304</v>
      </c>
      <c r="G62" s="2">
        <v>2013</v>
      </c>
      <c r="H62" s="83"/>
      <c r="I62" s="70">
        <v>191.73730171989939</v>
      </c>
      <c r="J62" s="7">
        <v>40.332144</v>
      </c>
      <c r="K62" s="7">
        <v>-78.124677000000005</v>
      </c>
    </row>
    <row r="63" spans="1:11">
      <c r="A63" s="82" t="s">
        <v>305</v>
      </c>
      <c r="B63" s="82" t="s">
        <v>306</v>
      </c>
      <c r="C63" s="82" t="s">
        <v>59</v>
      </c>
      <c r="D63" s="82" t="s">
        <v>307</v>
      </c>
      <c r="E63" s="82"/>
      <c r="F63" s="82" t="s">
        <v>308</v>
      </c>
      <c r="G63" s="2">
        <v>2016</v>
      </c>
      <c r="H63" s="83"/>
      <c r="I63" s="70">
        <v>1.5423853409816841</v>
      </c>
      <c r="J63" s="7">
        <v>41.463830000000002</v>
      </c>
      <c r="K63" s="7">
        <v>-75.538023999999993</v>
      </c>
    </row>
    <row r="64" spans="1:11">
      <c r="A64" s="82" t="s">
        <v>309</v>
      </c>
      <c r="B64" s="82" t="s">
        <v>310</v>
      </c>
      <c r="C64" s="82" t="s">
        <v>59</v>
      </c>
      <c r="D64" s="82" t="s">
        <v>311</v>
      </c>
      <c r="E64" s="82" t="s">
        <v>312</v>
      </c>
      <c r="F64" s="82" t="s">
        <v>313</v>
      </c>
      <c r="G64" s="2">
        <v>2010</v>
      </c>
      <c r="H64" s="83"/>
      <c r="I64" s="70">
        <v>7.0632013514082139</v>
      </c>
      <c r="J64" s="7">
        <v>41.635029000000003</v>
      </c>
      <c r="K64" s="7">
        <v>-75.572997999999998</v>
      </c>
    </row>
    <row r="65" spans="1:11">
      <c r="A65" s="82" t="s">
        <v>314</v>
      </c>
      <c r="B65" s="82" t="s">
        <v>315</v>
      </c>
      <c r="C65" s="82" t="s">
        <v>59</v>
      </c>
      <c r="D65" s="82" t="s">
        <v>316</v>
      </c>
      <c r="E65" s="82" t="s">
        <v>317</v>
      </c>
      <c r="F65" s="82" t="s">
        <v>316</v>
      </c>
      <c r="G65" s="83"/>
      <c r="H65" s="2">
        <v>1999</v>
      </c>
      <c r="I65" s="70">
        <v>3.3590662523193981</v>
      </c>
      <c r="J65" s="7">
        <v>40.051161</v>
      </c>
      <c r="K65" s="7">
        <v>-76.276186999999993</v>
      </c>
    </row>
    <row r="66" spans="1:11">
      <c r="A66" s="82" t="s">
        <v>318</v>
      </c>
      <c r="B66" s="82" t="s">
        <v>319</v>
      </c>
      <c r="C66" s="82" t="s">
        <v>59</v>
      </c>
      <c r="D66" s="82" t="s">
        <v>320</v>
      </c>
      <c r="E66" s="82"/>
      <c r="F66" s="82" t="s">
        <v>139</v>
      </c>
      <c r="G66" s="83"/>
      <c r="H66" s="2">
        <v>1997</v>
      </c>
      <c r="I66" s="70">
        <v>95.460856543759846</v>
      </c>
      <c r="J66" s="7">
        <v>39.826909000000001</v>
      </c>
      <c r="K66" s="7">
        <v>-76.336387000000002</v>
      </c>
    </row>
    <row r="67" spans="1:11">
      <c r="A67" s="82" t="s">
        <v>321</v>
      </c>
      <c r="B67" s="82" t="s">
        <v>322</v>
      </c>
      <c r="C67" s="82" t="s">
        <v>59</v>
      </c>
      <c r="D67" s="82" t="s">
        <v>323</v>
      </c>
      <c r="E67" s="82"/>
      <c r="F67" s="82" t="s">
        <v>324</v>
      </c>
      <c r="G67" s="2">
        <v>2015</v>
      </c>
      <c r="H67" s="83"/>
      <c r="I67" s="70">
        <v>46.325929052256967</v>
      </c>
      <c r="J67" s="7">
        <v>40.055230999999999</v>
      </c>
      <c r="K67" s="7">
        <v>-76.526385000000005</v>
      </c>
    </row>
    <row r="68" spans="1:11">
      <c r="A68" s="82" t="s">
        <v>325</v>
      </c>
      <c r="B68" s="82" t="s">
        <v>326</v>
      </c>
      <c r="C68" s="82" t="s">
        <v>59</v>
      </c>
      <c r="D68" s="82" t="s">
        <v>327</v>
      </c>
      <c r="E68" s="82" t="s">
        <v>328</v>
      </c>
      <c r="F68" s="82" t="s">
        <v>329</v>
      </c>
      <c r="G68" s="2">
        <v>2011</v>
      </c>
      <c r="H68" s="83"/>
      <c r="I68" s="70">
        <v>4.7133276681234157</v>
      </c>
      <c r="J68" s="7">
        <v>40.238715999999997</v>
      </c>
      <c r="K68" s="7">
        <v>-76.200721999999999</v>
      </c>
    </row>
    <row r="69" spans="1:11">
      <c r="A69" s="82" t="s">
        <v>330</v>
      </c>
      <c r="B69" s="82" t="s">
        <v>331</v>
      </c>
      <c r="C69" s="82" t="s">
        <v>59</v>
      </c>
      <c r="D69" s="82" t="s">
        <v>332</v>
      </c>
      <c r="E69" s="82"/>
      <c r="F69" s="82" t="s">
        <v>333</v>
      </c>
      <c r="G69" s="2">
        <v>2014</v>
      </c>
      <c r="H69" s="83"/>
      <c r="I69" s="70">
        <v>63.744430030838224</v>
      </c>
      <c r="J69" s="7">
        <v>40.110813</v>
      </c>
      <c r="K69" s="7">
        <v>-76.491575999999995</v>
      </c>
    </row>
    <row r="70" spans="1:11">
      <c r="A70" s="82" t="s">
        <v>334</v>
      </c>
      <c r="B70" s="82" t="s">
        <v>335</v>
      </c>
      <c r="C70" s="82" t="s">
        <v>59</v>
      </c>
      <c r="D70" s="82" t="s">
        <v>336</v>
      </c>
      <c r="E70" s="82"/>
      <c r="F70" s="82" t="s">
        <v>337</v>
      </c>
      <c r="G70" s="2">
        <v>2010</v>
      </c>
      <c r="H70" s="83"/>
      <c r="I70" s="70">
        <v>3.2402097224644679</v>
      </c>
      <c r="J70" s="7">
        <v>40.070292000000002</v>
      </c>
      <c r="K70" s="7">
        <v>-76.085961999999995</v>
      </c>
    </row>
    <row r="71" spans="1:11">
      <c r="A71" s="82" t="s">
        <v>338</v>
      </c>
      <c r="B71" s="82" t="s">
        <v>339</v>
      </c>
      <c r="C71" s="82" t="s">
        <v>59</v>
      </c>
      <c r="D71" s="82" t="s">
        <v>340</v>
      </c>
      <c r="E71" s="82"/>
      <c r="F71" s="82" t="s">
        <v>139</v>
      </c>
      <c r="G71" s="83"/>
      <c r="H71" s="2">
        <v>1997</v>
      </c>
      <c r="I71" s="70">
        <v>502.0735398269594</v>
      </c>
      <c r="J71" s="7">
        <v>39.918680999999999</v>
      </c>
      <c r="K71" s="7">
        <v>-76.393962999999999</v>
      </c>
    </row>
    <row r="72" spans="1:11">
      <c r="A72" s="82" t="s">
        <v>341</v>
      </c>
      <c r="B72" s="82" t="s">
        <v>342</v>
      </c>
      <c r="C72" s="82" t="s">
        <v>59</v>
      </c>
      <c r="D72" s="82" t="s">
        <v>343</v>
      </c>
      <c r="E72" s="82"/>
      <c r="F72" s="82" t="s">
        <v>316</v>
      </c>
      <c r="G72" s="2">
        <v>2010</v>
      </c>
      <c r="H72" s="83"/>
      <c r="I72" s="70">
        <v>3.6001276722212987</v>
      </c>
      <c r="J72" s="7">
        <v>40.149808</v>
      </c>
      <c r="K72" s="7">
        <v>-76.141345999999999</v>
      </c>
    </row>
    <row r="73" spans="1:11">
      <c r="A73" s="82" t="s">
        <v>344</v>
      </c>
      <c r="B73" s="82" t="s">
        <v>345</v>
      </c>
      <c r="C73" s="82" t="s">
        <v>59</v>
      </c>
      <c r="D73" s="82" t="s">
        <v>346</v>
      </c>
      <c r="E73" s="82"/>
      <c r="F73" s="82" t="s">
        <v>347</v>
      </c>
      <c r="G73" s="2">
        <v>2008</v>
      </c>
      <c r="H73" s="83"/>
      <c r="I73" s="70">
        <v>0.26755953863489401</v>
      </c>
      <c r="J73" s="7">
        <v>40.057501999999999</v>
      </c>
      <c r="K73" s="7">
        <v>-76.090337000000005</v>
      </c>
    </row>
    <row r="74" spans="1:11">
      <c r="A74" s="82" t="s">
        <v>348</v>
      </c>
      <c r="B74" s="82" t="s">
        <v>349</v>
      </c>
      <c r="C74" s="82" t="s">
        <v>59</v>
      </c>
      <c r="D74" s="82" t="s">
        <v>350</v>
      </c>
      <c r="E74" s="82" t="s">
        <v>351</v>
      </c>
      <c r="F74" s="82" t="s">
        <v>286</v>
      </c>
      <c r="G74" s="83"/>
      <c r="H74" s="2">
        <v>2006</v>
      </c>
      <c r="I74" s="70">
        <v>191.25049144891867</v>
      </c>
      <c r="J74" s="7">
        <v>40.415951999999997</v>
      </c>
      <c r="K74" s="7">
        <v>-76.489475999999996</v>
      </c>
    </row>
    <row r="75" spans="1:11">
      <c r="A75" s="82" t="s">
        <v>352</v>
      </c>
      <c r="B75" s="82" t="s">
        <v>353</v>
      </c>
      <c r="C75" s="82" t="s">
        <v>59</v>
      </c>
      <c r="D75" s="82" t="s">
        <v>354</v>
      </c>
      <c r="E75" s="82" t="s">
        <v>355</v>
      </c>
      <c r="F75" s="82" t="s">
        <v>356</v>
      </c>
      <c r="G75" s="83"/>
      <c r="H75" s="2">
        <v>1989</v>
      </c>
      <c r="I75" s="70">
        <v>1829.0657418046528</v>
      </c>
      <c r="J75" s="7">
        <v>41.233063999999999</v>
      </c>
      <c r="K75" s="7">
        <v>-77.006077000000005</v>
      </c>
    </row>
    <row r="76" spans="1:11">
      <c r="A76" s="82" t="s">
        <v>357</v>
      </c>
      <c r="B76" s="82" t="s">
        <v>358</v>
      </c>
      <c r="C76" s="82" t="s">
        <v>59</v>
      </c>
      <c r="D76" s="82" t="s">
        <v>359</v>
      </c>
      <c r="E76" s="82"/>
      <c r="F76" s="82" t="s">
        <v>360</v>
      </c>
      <c r="G76" s="2">
        <v>2009</v>
      </c>
      <c r="H76" s="83"/>
      <c r="I76" s="70">
        <v>70.89111182611019</v>
      </c>
      <c r="J76" s="7">
        <v>40.969135000000001</v>
      </c>
      <c r="K76" s="7">
        <v>-76.617560999999995</v>
      </c>
    </row>
    <row r="77" spans="1:11">
      <c r="A77" s="82" t="s">
        <v>361</v>
      </c>
      <c r="B77" s="82" t="s">
        <v>362</v>
      </c>
      <c r="C77" s="82" t="s">
        <v>59</v>
      </c>
      <c r="D77" s="82" t="s">
        <v>363</v>
      </c>
      <c r="E77" s="82" t="s">
        <v>364</v>
      </c>
      <c r="F77" s="82" t="s">
        <v>365</v>
      </c>
      <c r="G77" s="2">
        <v>2007</v>
      </c>
      <c r="H77" s="83"/>
      <c r="I77" s="70">
        <v>4.4152320602050548</v>
      </c>
      <c r="J77" s="7">
        <v>41.171647</v>
      </c>
      <c r="K77" s="7">
        <v>-76.771304999999998</v>
      </c>
    </row>
    <row r="78" spans="1:11">
      <c r="A78" s="82" t="s">
        <v>366</v>
      </c>
      <c r="B78" s="82" t="s">
        <v>367</v>
      </c>
      <c r="C78" s="82" t="s">
        <v>59</v>
      </c>
      <c r="D78" s="82" t="s">
        <v>368</v>
      </c>
      <c r="E78" s="82"/>
      <c r="F78" s="82" t="s">
        <v>369</v>
      </c>
      <c r="G78" s="2">
        <v>2013</v>
      </c>
      <c r="H78" s="83"/>
      <c r="I78" s="70">
        <v>5.9925148822438272</v>
      </c>
      <c r="J78" s="7">
        <v>41.716121999999999</v>
      </c>
      <c r="K78" s="7">
        <v>-77.714428999999996</v>
      </c>
    </row>
    <row r="79" spans="1:11">
      <c r="A79" s="82" t="s">
        <v>370</v>
      </c>
      <c r="B79" s="82" t="s">
        <v>371</v>
      </c>
      <c r="C79" s="82" t="s">
        <v>59</v>
      </c>
      <c r="D79" s="82" t="s">
        <v>372</v>
      </c>
      <c r="E79" s="82"/>
      <c r="F79" s="82" t="s">
        <v>373</v>
      </c>
      <c r="G79" s="2">
        <v>2013</v>
      </c>
      <c r="H79" s="83"/>
      <c r="I79" s="70">
        <v>2.6370323627955794</v>
      </c>
      <c r="J79" s="7">
        <v>41.719732999999998</v>
      </c>
      <c r="K79" s="7">
        <v>-77.708078</v>
      </c>
    </row>
    <row r="80" spans="1:11">
      <c r="A80" s="82" t="s">
        <v>374</v>
      </c>
      <c r="B80" s="82" t="s">
        <v>375</v>
      </c>
      <c r="C80" s="82" t="s">
        <v>59</v>
      </c>
      <c r="D80" s="82" t="s">
        <v>376</v>
      </c>
      <c r="E80" s="82"/>
      <c r="F80" s="82" t="s">
        <v>376</v>
      </c>
      <c r="G80" s="2">
        <v>2004</v>
      </c>
      <c r="H80" s="83"/>
      <c r="I80" s="70">
        <v>0.43858864436422662</v>
      </c>
      <c r="J80" s="7">
        <v>40.622785999999998</v>
      </c>
      <c r="K80" s="7">
        <v>-76.403120999999999</v>
      </c>
    </row>
    <row r="81" spans="1:11">
      <c r="A81" s="82" t="s">
        <v>377</v>
      </c>
      <c r="B81" s="82" t="s">
        <v>378</v>
      </c>
      <c r="C81" s="82" t="s">
        <v>59</v>
      </c>
      <c r="D81" s="82" t="s">
        <v>379</v>
      </c>
      <c r="E81" s="82"/>
      <c r="F81" s="82" t="s">
        <v>379</v>
      </c>
      <c r="G81" s="2">
        <v>2015</v>
      </c>
      <c r="H81" s="83"/>
      <c r="I81" s="70">
        <v>0.72063188824522506</v>
      </c>
      <c r="J81" s="7">
        <v>40.586365000000001</v>
      </c>
      <c r="K81" s="7">
        <v>-76.402422999999999</v>
      </c>
    </row>
    <row r="82" spans="1:11">
      <c r="A82" s="82" t="s">
        <v>380</v>
      </c>
      <c r="B82" s="82" t="s">
        <v>381</v>
      </c>
      <c r="C82" s="82" t="s">
        <v>59</v>
      </c>
      <c r="D82" s="82" t="s">
        <v>382</v>
      </c>
      <c r="E82" s="82"/>
      <c r="F82" s="82" t="s">
        <v>383</v>
      </c>
      <c r="G82" s="2">
        <v>2011</v>
      </c>
      <c r="H82" s="83"/>
      <c r="I82" s="70">
        <v>2.3933904014708851</v>
      </c>
      <c r="J82" s="7">
        <v>40.622267999999998</v>
      </c>
      <c r="K82" s="7">
        <v>-76.324109000000007</v>
      </c>
    </row>
    <row r="83" spans="1:11">
      <c r="A83" s="82" t="s">
        <v>384</v>
      </c>
      <c r="B83" s="82" t="s">
        <v>385</v>
      </c>
      <c r="C83" s="82" t="s">
        <v>59</v>
      </c>
      <c r="D83" s="82" t="s">
        <v>386</v>
      </c>
      <c r="E83" s="82"/>
      <c r="F83" s="82" t="s">
        <v>386</v>
      </c>
      <c r="G83" s="2">
        <v>2015</v>
      </c>
      <c r="H83" s="83"/>
      <c r="I83" s="70">
        <v>5.9154395417787384</v>
      </c>
      <c r="J83" s="7">
        <v>41.645017000000003</v>
      </c>
      <c r="K83" s="7">
        <v>-77.044669999999996</v>
      </c>
    </row>
    <row r="84" spans="1:11">
      <c r="A84" s="82" t="s">
        <v>387</v>
      </c>
      <c r="B84" s="82" t="s">
        <v>388</v>
      </c>
      <c r="C84" s="82" t="s">
        <v>59</v>
      </c>
      <c r="D84" s="82" t="s">
        <v>389</v>
      </c>
      <c r="E84" s="82"/>
      <c r="F84" s="82" t="s">
        <v>390</v>
      </c>
      <c r="G84" s="2">
        <v>2007</v>
      </c>
      <c r="H84" s="83"/>
      <c r="I84" s="70">
        <v>1.4450912389970854</v>
      </c>
      <c r="J84" s="7">
        <v>40.911453000000002</v>
      </c>
      <c r="K84" s="7">
        <v>-76.962644999999995</v>
      </c>
    </row>
    <row r="85" spans="1:11">
      <c r="A85" s="82" t="s">
        <v>391</v>
      </c>
      <c r="B85" s="82" t="s">
        <v>392</v>
      </c>
      <c r="C85" s="82" t="s">
        <v>59</v>
      </c>
      <c r="D85" s="82" t="s">
        <v>393</v>
      </c>
      <c r="E85" s="82"/>
      <c r="F85" s="82" t="s">
        <v>394</v>
      </c>
      <c r="G85" s="2">
        <v>2006</v>
      </c>
      <c r="H85" s="83"/>
      <c r="I85" s="70">
        <v>237.92216072442829</v>
      </c>
      <c r="J85" s="7">
        <v>40.878979000000001</v>
      </c>
      <c r="K85" s="7">
        <v>-77.135166999999996</v>
      </c>
    </row>
    <row r="86" spans="1:11">
      <c r="A86" s="82" t="s">
        <v>395</v>
      </c>
      <c r="B86" s="82" t="s">
        <v>396</v>
      </c>
      <c r="C86" s="82" t="s">
        <v>59</v>
      </c>
      <c r="D86" s="82" t="s">
        <v>397</v>
      </c>
      <c r="E86" s="82"/>
      <c r="F86" s="82" t="s">
        <v>398</v>
      </c>
      <c r="G86" s="2">
        <v>2015</v>
      </c>
      <c r="H86" s="83"/>
      <c r="I86" s="70">
        <v>13.286094874589063</v>
      </c>
      <c r="J86" s="7">
        <v>41.633493999999999</v>
      </c>
      <c r="K86" s="7">
        <v>-76.053538000000003</v>
      </c>
    </row>
    <row r="87" spans="1:11">
      <c r="A87" s="82" t="s">
        <v>399</v>
      </c>
      <c r="B87" s="82" t="s">
        <v>400</v>
      </c>
      <c r="C87" s="82" t="s">
        <v>59</v>
      </c>
      <c r="D87" s="82" t="s">
        <v>401</v>
      </c>
      <c r="E87" s="82"/>
      <c r="F87" s="82" t="s">
        <v>139</v>
      </c>
      <c r="G87" s="83"/>
      <c r="H87" s="2">
        <v>2000</v>
      </c>
      <c r="I87" s="70">
        <v>100.5786825922159</v>
      </c>
      <c r="J87" s="7">
        <v>40.121208000000003</v>
      </c>
      <c r="K87" s="7">
        <v>-76.718134000000006</v>
      </c>
    </row>
    <row r="88" spans="1:11">
      <c r="A88" s="82" t="s">
        <v>402</v>
      </c>
      <c r="B88" s="82" t="s">
        <v>403</v>
      </c>
      <c r="C88" s="82" t="s">
        <v>59</v>
      </c>
      <c r="D88" s="82" t="s">
        <v>404</v>
      </c>
      <c r="E88" s="82"/>
      <c r="F88" s="82" t="s">
        <v>296</v>
      </c>
      <c r="G88" s="2">
        <v>2005</v>
      </c>
      <c r="H88" s="83"/>
      <c r="I88" s="70">
        <v>8.7883634831614081</v>
      </c>
      <c r="J88" s="7">
        <v>39.919815</v>
      </c>
      <c r="K88" s="7">
        <v>-77.454777000000007</v>
      </c>
    </row>
    <row r="89" spans="1:11">
      <c r="A89" s="82" t="s">
        <v>405</v>
      </c>
      <c r="B89" s="82" t="s">
        <v>406</v>
      </c>
      <c r="C89" s="82" t="s">
        <v>59</v>
      </c>
      <c r="D89" s="82" t="s">
        <v>407</v>
      </c>
      <c r="E89" s="82"/>
      <c r="F89" s="82" t="s">
        <v>408</v>
      </c>
      <c r="G89" s="2">
        <v>2006</v>
      </c>
      <c r="H89" s="83"/>
      <c r="I89" s="70">
        <v>488.01253481382338</v>
      </c>
      <c r="J89" s="7">
        <v>40.471984999999997</v>
      </c>
      <c r="K89" s="7">
        <v>-78.208912999999995</v>
      </c>
    </row>
    <row r="90" spans="1:11">
      <c r="A90" s="82" t="s">
        <v>409</v>
      </c>
      <c r="B90" s="82" t="s">
        <v>410</v>
      </c>
      <c r="C90" s="82" t="s">
        <v>59</v>
      </c>
      <c r="D90" s="82" t="s">
        <v>411</v>
      </c>
      <c r="E90" s="82"/>
      <c r="F90" s="82" t="s">
        <v>412</v>
      </c>
      <c r="G90" s="2">
        <v>2002</v>
      </c>
      <c r="H90" s="83"/>
      <c r="I90" s="70">
        <v>0.91252825869065068</v>
      </c>
      <c r="J90" s="7">
        <v>41.258217000000002</v>
      </c>
      <c r="K90" s="7">
        <v>-75.792158999999998</v>
      </c>
    </row>
    <row r="91" spans="1:11">
      <c r="A91" s="82" t="s">
        <v>413</v>
      </c>
      <c r="B91" s="82" t="s">
        <v>414</v>
      </c>
      <c r="C91" s="82" t="s">
        <v>59</v>
      </c>
      <c r="D91" s="82" t="s">
        <v>415</v>
      </c>
      <c r="E91" s="82"/>
      <c r="F91" s="82" t="s">
        <v>416</v>
      </c>
      <c r="G91" s="2">
        <v>2007</v>
      </c>
      <c r="H91" s="83"/>
      <c r="I91" s="70">
        <v>1.1816257956874479</v>
      </c>
      <c r="J91" s="7">
        <v>41.168342000000003</v>
      </c>
      <c r="K91" s="7">
        <v>-76.023810999999995</v>
      </c>
    </row>
    <row r="92" spans="1:11">
      <c r="A92" s="82" t="s">
        <v>417</v>
      </c>
      <c r="B92" s="82" t="s">
        <v>418</v>
      </c>
      <c r="C92" s="82" t="s">
        <v>59</v>
      </c>
      <c r="D92" s="82" t="s">
        <v>419</v>
      </c>
      <c r="E92" s="82"/>
      <c r="F92" s="82" t="s">
        <v>420</v>
      </c>
      <c r="G92" s="2">
        <v>999</v>
      </c>
      <c r="H92" s="83"/>
      <c r="I92" s="70">
        <v>14.329635806121937</v>
      </c>
      <c r="J92" s="7">
        <v>41.308278000000001</v>
      </c>
      <c r="K92" s="7">
        <v>-75.974281000000005</v>
      </c>
    </row>
    <row r="93" spans="1:11">
      <c r="A93" s="82" t="s">
        <v>421</v>
      </c>
      <c r="B93" s="82" t="s">
        <v>422</v>
      </c>
      <c r="C93" s="82" t="s">
        <v>59</v>
      </c>
      <c r="D93" s="82" t="s">
        <v>423</v>
      </c>
      <c r="E93" s="82"/>
      <c r="F93" s="82" t="s">
        <v>424</v>
      </c>
      <c r="G93" s="2">
        <v>2002</v>
      </c>
      <c r="H93" s="83"/>
      <c r="I93" s="70">
        <v>0.82880117633994632</v>
      </c>
      <c r="J93" s="7">
        <v>40.277104000000001</v>
      </c>
      <c r="K93" s="7">
        <v>-76.358571999999995</v>
      </c>
    </row>
    <row r="94" spans="1:11">
      <c r="A94" s="82" t="s">
        <v>425</v>
      </c>
      <c r="B94" s="82" t="s">
        <v>426</v>
      </c>
      <c r="C94" s="82" t="s">
        <v>59</v>
      </c>
      <c r="D94" s="82" t="s">
        <v>427</v>
      </c>
      <c r="E94" s="82"/>
      <c r="F94" s="82" t="s">
        <v>424</v>
      </c>
      <c r="G94" s="2">
        <v>2001</v>
      </c>
      <c r="H94" s="83"/>
      <c r="I94" s="70">
        <v>1.9105384667337293</v>
      </c>
      <c r="J94" s="7">
        <v>40.279152000000003</v>
      </c>
      <c r="K94" s="7">
        <v>-76.356863000000004</v>
      </c>
    </row>
    <row r="95" spans="1:11">
      <c r="A95" s="82" t="s">
        <v>428</v>
      </c>
      <c r="B95" s="82" t="s">
        <v>429</v>
      </c>
      <c r="C95" s="82" t="s">
        <v>59</v>
      </c>
      <c r="D95" s="82" t="s">
        <v>430</v>
      </c>
      <c r="E95" s="82"/>
      <c r="F95" s="82" t="s">
        <v>431</v>
      </c>
      <c r="G95" s="2">
        <v>2007</v>
      </c>
      <c r="H95" s="83"/>
      <c r="I95" s="70">
        <v>0.67926175196944216</v>
      </c>
      <c r="J95" s="7">
        <v>40.831940000000003</v>
      </c>
      <c r="K95" s="7">
        <v>-76.194040000000001</v>
      </c>
    </row>
    <row r="96" spans="1:11">
      <c r="A96" s="82" t="s">
        <v>432</v>
      </c>
      <c r="B96" s="82" t="s">
        <v>433</v>
      </c>
      <c r="C96" s="82" t="s">
        <v>59</v>
      </c>
      <c r="D96" s="82" t="s">
        <v>434</v>
      </c>
      <c r="E96" s="82"/>
      <c r="F96" s="82" t="s">
        <v>431</v>
      </c>
      <c r="G96" s="2">
        <v>2007</v>
      </c>
      <c r="H96" s="83"/>
      <c r="I96" s="70">
        <v>0.74007544879892784</v>
      </c>
      <c r="J96" s="7">
        <v>40.838433999999999</v>
      </c>
      <c r="K96" s="7">
        <v>-76.199292</v>
      </c>
    </row>
    <row r="97" spans="1:11">
      <c r="A97" s="82" t="s">
        <v>435</v>
      </c>
      <c r="B97" s="82" t="s">
        <v>436</v>
      </c>
      <c r="C97" s="82" t="s">
        <v>59</v>
      </c>
      <c r="D97" s="82" t="s">
        <v>437</v>
      </c>
      <c r="E97" s="82"/>
      <c r="F97" s="82" t="s">
        <v>383</v>
      </c>
      <c r="G97" s="2">
        <v>2011</v>
      </c>
      <c r="H97" s="83"/>
      <c r="I97" s="70">
        <v>3.1482403093280471</v>
      </c>
      <c r="J97" s="7">
        <v>40.605365999999997</v>
      </c>
      <c r="K97" s="7">
        <v>-76.376807999999997</v>
      </c>
    </row>
    <row r="98" spans="1:11">
      <c r="A98" s="82" t="s">
        <v>438</v>
      </c>
      <c r="B98" s="82" t="s">
        <v>439</v>
      </c>
      <c r="C98" s="82" t="s">
        <v>59</v>
      </c>
      <c r="D98" s="82" t="s">
        <v>440</v>
      </c>
      <c r="E98" s="82"/>
      <c r="F98" s="82" t="s">
        <v>441</v>
      </c>
      <c r="G98" s="2">
        <v>2012</v>
      </c>
      <c r="H98" s="83"/>
      <c r="I98" s="70">
        <v>1.2848673135202908</v>
      </c>
      <c r="J98" s="7">
        <v>41.117866999999997</v>
      </c>
      <c r="K98" s="7">
        <v>-76.517242999999993</v>
      </c>
    </row>
    <row r="99" spans="1:11">
      <c r="A99" s="82" t="s">
        <v>442</v>
      </c>
      <c r="B99" s="82" t="s">
        <v>443</v>
      </c>
      <c r="C99" s="82" t="s">
        <v>59</v>
      </c>
      <c r="D99" s="82" t="s">
        <v>444</v>
      </c>
      <c r="E99" s="82"/>
      <c r="F99" s="82" t="s">
        <v>445</v>
      </c>
      <c r="G99" s="2">
        <v>2003</v>
      </c>
      <c r="H99" s="83"/>
      <c r="I99" s="70">
        <v>393.15797332757893</v>
      </c>
      <c r="J99" s="7">
        <v>40.191991999999999</v>
      </c>
      <c r="K99" s="7">
        <v>-77.373566999999994</v>
      </c>
    </row>
    <row r="100" spans="1:11">
      <c r="A100" s="82" t="s">
        <v>446</v>
      </c>
      <c r="B100" s="82" t="s">
        <v>447</v>
      </c>
      <c r="C100" s="82" t="s">
        <v>59</v>
      </c>
      <c r="D100" s="82" t="s">
        <v>448</v>
      </c>
      <c r="E100" s="82" t="s">
        <v>449</v>
      </c>
      <c r="F100" s="82" t="s">
        <v>269</v>
      </c>
      <c r="G100" s="2">
        <v>2008</v>
      </c>
      <c r="H100" s="83"/>
      <c r="I100" s="70">
        <v>8.0124716617730396</v>
      </c>
      <c r="J100" s="7">
        <v>40.209933999999997</v>
      </c>
      <c r="K100" s="7">
        <v>-76.906378000000004</v>
      </c>
    </row>
    <row r="101" spans="1:11">
      <c r="A101" s="82" t="s">
        <v>450</v>
      </c>
      <c r="B101" s="82" t="s">
        <v>451</v>
      </c>
      <c r="C101" s="82" t="s">
        <v>59</v>
      </c>
      <c r="D101" s="82" t="s">
        <v>452</v>
      </c>
      <c r="E101" s="82" t="s">
        <v>453</v>
      </c>
      <c r="F101" s="82" t="s">
        <v>269</v>
      </c>
      <c r="G101" s="2">
        <v>2009</v>
      </c>
      <c r="H101" s="83"/>
      <c r="I101" s="70">
        <v>15.485975142157749</v>
      </c>
      <c r="J101" s="7">
        <v>40.223455000000001</v>
      </c>
      <c r="K101" s="7">
        <v>-76.900031999999996</v>
      </c>
    </row>
    <row r="102" spans="1:11">
      <c r="A102" s="82" t="s">
        <v>454</v>
      </c>
      <c r="B102" s="82" t="s">
        <v>455</v>
      </c>
      <c r="C102" s="82" t="s">
        <v>59</v>
      </c>
      <c r="D102" s="82" t="s">
        <v>456</v>
      </c>
      <c r="E102" s="82" t="s">
        <v>457</v>
      </c>
      <c r="F102" s="82" t="s">
        <v>458</v>
      </c>
      <c r="G102" s="2">
        <v>2002</v>
      </c>
      <c r="H102" s="83"/>
      <c r="I102" s="70">
        <v>6.3797459892430988</v>
      </c>
      <c r="J102" s="7">
        <v>40.114956999999997</v>
      </c>
      <c r="K102" s="7">
        <v>-76.248642000000004</v>
      </c>
    </row>
    <row r="103" spans="1:11">
      <c r="A103" s="82" t="s">
        <v>459</v>
      </c>
      <c r="B103" s="82" t="s">
        <v>460</v>
      </c>
      <c r="C103" s="82" t="s">
        <v>60</v>
      </c>
      <c r="D103" s="82" t="s">
        <v>461</v>
      </c>
      <c r="E103" s="82"/>
      <c r="F103" s="82" t="s">
        <v>462</v>
      </c>
      <c r="G103" s="83"/>
      <c r="H103" s="2">
        <v>1989</v>
      </c>
      <c r="I103" s="70">
        <v>54.601744513862577</v>
      </c>
      <c r="J103" s="7">
        <v>37.344276999999998</v>
      </c>
      <c r="K103" s="7">
        <v>-77.186538999999996</v>
      </c>
    </row>
    <row r="104" spans="1:11">
      <c r="A104" s="82" t="s">
        <v>463</v>
      </c>
      <c r="B104" s="82" t="s">
        <v>464</v>
      </c>
      <c r="C104" s="82" t="s">
        <v>60</v>
      </c>
      <c r="D104" s="82" t="s">
        <v>465</v>
      </c>
      <c r="E104" s="82"/>
      <c r="F104" s="82" t="s">
        <v>466</v>
      </c>
      <c r="G104" s="2">
        <v>2011</v>
      </c>
      <c r="H104" s="83"/>
      <c r="I104" s="70">
        <v>11.142631233489483</v>
      </c>
      <c r="J104" s="7">
        <v>37.327401000000002</v>
      </c>
      <c r="K104" s="7">
        <v>-77.203647000000004</v>
      </c>
    </row>
    <row r="105" spans="1:11">
      <c r="A105" s="82" t="s">
        <v>467</v>
      </c>
      <c r="B105" s="82" t="s">
        <v>468</v>
      </c>
      <c r="C105" s="82" t="s">
        <v>60</v>
      </c>
      <c r="D105" s="82" t="s">
        <v>469</v>
      </c>
      <c r="E105" s="82"/>
      <c r="F105" s="82" t="s">
        <v>470</v>
      </c>
      <c r="G105" s="83"/>
      <c r="H105" s="2">
        <v>1995</v>
      </c>
      <c r="I105" s="70">
        <v>29.229069068306472</v>
      </c>
      <c r="J105" s="7">
        <v>38.097459000000001</v>
      </c>
      <c r="K105" s="7">
        <v>-76.848042000000007</v>
      </c>
    </row>
    <row r="106" spans="1:11">
      <c r="A106" s="82" t="s">
        <v>471</v>
      </c>
      <c r="B106" s="82" t="s">
        <v>472</v>
      </c>
      <c r="C106" s="82" t="s">
        <v>60</v>
      </c>
      <c r="D106" s="82" t="s">
        <v>473</v>
      </c>
      <c r="E106" s="82"/>
      <c r="F106" s="82" t="s">
        <v>474</v>
      </c>
      <c r="G106" s="83"/>
      <c r="H106" s="2">
        <v>2006</v>
      </c>
      <c r="I106" s="70">
        <v>525.90918827092912</v>
      </c>
      <c r="J106" s="7">
        <v>38.954182000000003</v>
      </c>
      <c r="K106" s="7">
        <v>-78.148396000000005</v>
      </c>
    </row>
    <row r="107" spans="1:11">
      <c r="A107" s="82" t="s">
        <v>475</v>
      </c>
      <c r="B107" s="82" t="s">
        <v>476</v>
      </c>
      <c r="C107" s="82" t="s">
        <v>60</v>
      </c>
      <c r="D107" s="82" t="s">
        <v>477</v>
      </c>
      <c r="E107" s="82"/>
      <c r="F107" s="82" t="s">
        <v>478</v>
      </c>
      <c r="G107" s="2">
        <v>2004</v>
      </c>
      <c r="H107" s="83"/>
      <c r="I107" s="70">
        <v>415.01039721905181</v>
      </c>
      <c r="J107" s="7">
        <v>38.3371</v>
      </c>
      <c r="K107" s="7">
        <v>-78.728849999999994</v>
      </c>
    </row>
    <row r="108" spans="1:11">
      <c r="A108" s="82" t="s">
        <v>479</v>
      </c>
      <c r="B108" s="82" t="s">
        <v>480</v>
      </c>
      <c r="C108" s="82" t="s">
        <v>60</v>
      </c>
      <c r="D108" s="82" t="s">
        <v>481</v>
      </c>
      <c r="E108" s="82"/>
      <c r="F108" s="82" t="s">
        <v>482</v>
      </c>
      <c r="G108" s="83"/>
      <c r="H108" s="2">
        <v>2005</v>
      </c>
      <c r="I108" s="70">
        <v>16.784480228251997</v>
      </c>
      <c r="J108" s="7">
        <v>38.263041999999999</v>
      </c>
      <c r="K108" s="7">
        <v>-77.351208999999997</v>
      </c>
    </row>
    <row r="109" spans="1:11">
      <c r="A109" s="82" t="s">
        <v>483</v>
      </c>
      <c r="B109" s="82" t="s">
        <v>484</v>
      </c>
      <c r="C109" s="82" t="s">
        <v>60</v>
      </c>
      <c r="D109" s="82" t="s">
        <v>485</v>
      </c>
      <c r="E109" s="82"/>
      <c r="F109" s="82" t="s">
        <v>486</v>
      </c>
      <c r="G109" s="83"/>
      <c r="H109" s="2">
        <v>1989</v>
      </c>
      <c r="I109" s="70">
        <v>508.64871803796274</v>
      </c>
      <c r="J109" s="7">
        <v>37.406658999999998</v>
      </c>
      <c r="K109" s="7">
        <v>-76.938325000000006</v>
      </c>
    </row>
    <row r="110" spans="1:11">
      <c r="A110" s="82" t="s">
        <v>487</v>
      </c>
      <c r="B110" s="82" t="s">
        <v>488</v>
      </c>
      <c r="C110" s="82" t="s">
        <v>60</v>
      </c>
      <c r="D110" s="82" t="s">
        <v>489</v>
      </c>
      <c r="E110" s="82" t="s">
        <v>490</v>
      </c>
      <c r="F110" s="82" t="s">
        <v>491</v>
      </c>
      <c r="G110" s="2">
        <v>2007</v>
      </c>
      <c r="H110" s="83"/>
      <c r="I110" s="70">
        <v>503.90456382148921</v>
      </c>
      <c r="J110" s="7">
        <v>37.654031000000003</v>
      </c>
      <c r="K110" s="7">
        <v>-78.959536</v>
      </c>
    </row>
    <row r="111" spans="1:11">
      <c r="A111" s="82" t="s">
        <v>492</v>
      </c>
      <c r="B111" s="82" t="s">
        <v>493</v>
      </c>
      <c r="C111" s="82" t="s">
        <v>60</v>
      </c>
      <c r="D111" s="82" t="s">
        <v>494</v>
      </c>
      <c r="E111" s="82"/>
      <c r="F111" s="82" t="s">
        <v>495</v>
      </c>
      <c r="G111" s="83"/>
      <c r="H111" s="2">
        <v>2003</v>
      </c>
      <c r="I111" s="70">
        <v>520.48470246353543</v>
      </c>
      <c r="J111" s="7">
        <v>38.265827999999999</v>
      </c>
      <c r="K111" s="7">
        <v>-78.157156000000001</v>
      </c>
    </row>
    <row r="112" spans="1:11">
      <c r="A112" s="82" t="s">
        <v>496</v>
      </c>
      <c r="B112" s="82" t="s">
        <v>497</v>
      </c>
      <c r="C112" s="82" t="s">
        <v>60</v>
      </c>
      <c r="D112" s="82" t="s">
        <v>498</v>
      </c>
      <c r="E112" s="82"/>
      <c r="F112" s="82" t="s">
        <v>499</v>
      </c>
      <c r="G112" s="2">
        <v>2005</v>
      </c>
      <c r="H112" s="83"/>
      <c r="I112" s="70">
        <v>282.21985832657367</v>
      </c>
      <c r="J112" s="7">
        <v>38.306429000000001</v>
      </c>
      <c r="K112" s="7">
        <v>-78.894977999999995</v>
      </c>
    </row>
    <row r="113" spans="1:11">
      <c r="A113" s="82" t="s">
        <v>500</v>
      </c>
      <c r="B113" s="82" t="s">
        <v>501</v>
      </c>
      <c r="C113" s="82" t="s">
        <v>60</v>
      </c>
      <c r="D113" s="82" t="s">
        <v>502</v>
      </c>
      <c r="E113" s="82"/>
      <c r="F113" s="82" t="s">
        <v>503</v>
      </c>
      <c r="G113" s="2">
        <v>2007</v>
      </c>
      <c r="H113" s="83"/>
      <c r="I113" s="70">
        <v>0.17650456605816772</v>
      </c>
      <c r="J113" s="7">
        <v>37.852728999999997</v>
      </c>
      <c r="K113" s="7">
        <v>-79.808231000000006</v>
      </c>
    </row>
    <row r="114" spans="1:11">
      <c r="A114" s="82" t="s">
        <v>504</v>
      </c>
      <c r="B114" s="82" t="s">
        <v>505</v>
      </c>
      <c r="C114" s="82" t="s">
        <v>60</v>
      </c>
      <c r="D114" s="82" t="s">
        <v>506</v>
      </c>
      <c r="E114" s="82"/>
      <c r="F114" s="82" t="s">
        <v>503</v>
      </c>
      <c r="G114" s="2">
        <v>2007</v>
      </c>
      <c r="H114" s="83"/>
      <c r="I114" s="70">
        <v>22.396256698341176</v>
      </c>
      <c r="J114" s="7">
        <v>37.854196000000002</v>
      </c>
      <c r="K114" s="7">
        <v>-79.810821000000004</v>
      </c>
    </row>
    <row r="115" spans="1:11">
      <c r="A115" s="82" t="s">
        <v>507</v>
      </c>
      <c r="B115" s="82" t="s">
        <v>508</v>
      </c>
      <c r="C115" s="82" t="s">
        <v>60</v>
      </c>
      <c r="D115" s="82" t="s">
        <v>509</v>
      </c>
      <c r="E115" s="82"/>
      <c r="F115" s="82" t="s">
        <v>510</v>
      </c>
      <c r="G115" s="2">
        <v>2016</v>
      </c>
      <c r="H115" s="83"/>
      <c r="I115" s="70">
        <v>284.57492960983393</v>
      </c>
      <c r="J115" s="7">
        <v>38.601545999999999</v>
      </c>
      <c r="K115" s="7">
        <v>-78.007536999999999</v>
      </c>
    </row>
    <row r="116" spans="1:11">
      <c r="A116" s="82" t="s">
        <v>511</v>
      </c>
      <c r="B116" s="82" t="s">
        <v>512</v>
      </c>
      <c r="C116" s="82" t="s">
        <v>60</v>
      </c>
      <c r="D116" s="82" t="s">
        <v>513</v>
      </c>
      <c r="E116" s="82"/>
      <c r="F116" s="82" t="s">
        <v>514</v>
      </c>
      <c r="G116" s="83"/>
      <c r="H116" s="2">
        <v>1999</v>
      </c>
      <c r="I116" s="70">
        <v>4699.6046730983098</v>
      </c>
      <c r="J116" s="7">
        <v>37.559651000000002</v>
      </c>
      <c r="K116" s="7">
        <v>-77.575731000000005</v>
      </c>
    </row>
    <row r="117" spans="1:11">
      <c r="A117" s="82" t="s">
        <v>515</v>
      </c>
      <c r="B117" s="82" t="s">
        <v>516</v>
      </c>
      <c r="C117" s="82" t="s">
        <v>60</v>
      </c>
      <c r="D117" s="82" t="s">
        <v>517</v>
      </c>
      <c r="E117" s="82"/>
      <c r="F117" s="82" t="s">
        <v>518</v>
      </c>
      <c r="G117" s="2">
        <v>2019</v>
      </c>
      <c r="H117" s="83"/>
      <c r="I117" s="70">
        <v>29.713968066486174</v>
      </c>
      <c r="J117" s="7">
        <v>37.422082000000003</v>
      </c>
      <c r="K117" s="7">
        <v>-77.30941</v>
      </c>
    </row>
    <row r="118" spans="1:11">
      <c r="A118" s="82" t="s">
        <v>519</v>
      </c>
      <c r="B118" s="82" t="s">
        <v>520</v>
      </c>
      <c r="C118" s="82" t="s">
        <v>60</v>
      </c>
      <c r="D118" s="82" t="s">
        <v>521</v>
      </c>
      <c r="E118" s="82"/>
      <c r="F118" s="82" t="s">
        <v>522</v>
      </c>
      <c r="G118" s="2">
        <v>1989</v>
      </c>
      <c r="H118" s="83"/>
      <c r="I118" s="70">
        <v>0.13065680162930801</v>
      </c>
      <c r="J118" s="7">
        <v>37.612281000000003</v>
      </c>
      <c r="K118" s="7">
        <v>-77.592704999999995</v>
      </c>
    </row>
    <row r="119" spans="1:11">
      <c r="A119" s="82" t="s">
        <v>523</v>
      </c>
      <c r="B119" s="82" t="s">
        <v>524</v>
      </c>
      <c r="C119" s="82" t="s">
        <v>60</v>
      </c>
      <c r="D119" s="82" t="s">
        <v>525</v>
      </c>
      <c r="E119" s="82" t="s">
        <v>526</v>
      </c>
      <c r="F119" s="82" t="s">
        <v>514</v>
      </c>
      <c r="G119" s="83"/>
      <c r="H119" s="2">
        <v>1989</v>
      </c>
      <c r="I119" s="70">
        <v>24.465265407575611</v>
      </c>
      <c r="J119" s="7">
        <v>37.530898000000001</v>
      </c>
      <c r="K119" s="7">
        <v>-77.458119999999994</v>
      </c>
    </row>
    <row r="120" spans="1:11">
      <c r="A120" s="82" t="s">
        <v>527</v>
      </c>
      <c r="B120" s="82" t="s">
        <v>528</v>
      </c>
      <c r="C120" s="82" t="s">
        <v>60</v>
      </c>
      <c r="D120" s="82" t="s">
        <v>529</v>
      </c>
      <c r="E120" s="82" t="s">
        <v>530</v>
      </c>
      <c r="F120" s="82" t="s">
        <v>531</v>
      </c>
      <c r="G120" s="83"/>
      <c r="H120" s="2">
        <v>2004</v>
      </c>
      <c r="I120" s="70">
        <v>2956.6725421926403</v>
      </c>
      <c r="J120" s="7">
        <v>37.220363999999996</v>
      </c>
      <c r="K120" s="7">
        <v>-77.524929</v>
      </c>
    </row>
    <row r="121" spans="1:11">
      <c r="A121" s="82" t="s">
        <v>532</v>
      </c>
      <c r="B121" s="82" t="s">
        <v>533</v>
      </c>
      <c r="C121" s="82" t="s">
        <v>60</v>
      </c>
      <c r="D121" s="82" t="s">
        <v>534</v>
      </c>
      <c r="E121" s="82"/>
      <c r="F121" s="82" t="s">
        <v>535</v>
      </c>
      <c r="G121" s="83"/>
      <c r="H121" s="2">
        <v>2003</v>
      </c>
      <c r="I121" s="70">
        <v>9.9918962624487175</v>
      </c>
      <c r="J121" s="7">
        <v>37.221499000000001</v>
      </c>
      <c r="K121" s="7">
        <v>-77.505938</v>
      </c>
    </row>
    <row r="122" spans="1:11">
      <c r="A122" s="82" t="s">
        <v>536</v>
      </c>
      <c r="B122" s="82" t="s">
        <v>537</v>
      </c>
      <c r="C122" s="82" t="s">
        <v>60</v>
      </c>
      <c r="D122" s="82" t="s">
        <v>538</v>
      </c>
      <c r="E122" s="82"/>
      <c r="F122" s="82" t="s">
        <v>535</v>
      </c>
      <c r="G122" s="83"/>
      <c r="H122" s="2">
        <v>1998</v>
      </c>
      <c r="I122" s="70">
        <v>36.873205039012994</v>
      </c>
      <c r="J122" s="7">
        <v>37.231225999999999</v>
      </c>
      <c r="K122" s="7">
        <v>-77.421198000000004</v>
      </c>
    </row>
    <row r="123" spans="1:11">
      <c r="A123" s="82" t="s">
        <v>539</v>
      </c>
      <c r="B123" s="82" t="s">
        <v>540</v>
      </c>
      <c r="C123" s="82" t="s">
        <v>60</v>
      </c>
      <c r="D123" s="82" t="s">
        <v>541</v>
      </c>
      <c r="E123" s="82"/>
      <c r="F123" s="82" t="s">
        <v>535</v>
      </c>
      <c r="G123" s="2">
        <v>2014</v>
      </c>
      <c r="H123" s="2">
        <v>1998</v>
      </c>
      <c r="I123" s="70">
        <v>0.51415100946094605</v>
      </c>
      <c r="J123" s="7">
        <v>37.233775999999999</v>
      </c>
      <c r="K123" s="7">
        <v>-77.412811000000005</v>
      </c>
    </row>
    <row r="124" spans="1:11">
      <c r="A124" s="82" t="s">
        <v>542</v>
      </c>
      <c r="B124" s="82" t="s">
        <v>543</v>
      </c>
      <c r="C124" s="82" t="s">
        <v>60</v>
      </c>
      <c r="D124" s="82" t="s">
        <v>544</v>
      </c>
      <c r="E124" s="82"/>
      <c r="F124" s="82" t="s">
        <v>514</v>
      </c>
      <c r="G124" s="83"/>
      <c r="H124" s="2">
        <v>1993</v>
      </c>
      <c r="I124" s="70">
        <v>12.671395408383409</v>
      </c>
      <c r="J124" s="7">
        <v>37.558604000000003</v>
      </c>
      <c r="K124" s="7">
        <v>-77.526884999999993</v>
      </c>
    </row>
    <row r="125" spans="1:11">
      <c r="A125" s="82" t="s">
        <v>545</v>
      </c>
      <c r="B125" s="82" t="s">
        <v>546</v>
      </c>
      <c r="C125" s="82" t="s">
        <v>60</v>
      </c>
      <c r="D125" s="82" t="s">
        <v>547</v>
      </c>
      <c r="E125" s="82" t="s">
        <v>548</v>
      </c>
      <c r="F125" s="82" t="s">
        <v>514</v>
      </c>
      <c r="G125" s="83"/>
      <c r="H125" s="2">
        <v>1989</v>
      </c>
      <c r="I125" s="70">
        <v>0.83785632803465326</v>
      </c>
      <c r="J125" s="7">
        <v>37.533703000000003</v>
      </c>
      <c r="K125" s="7">
        <v>-77.444462999999999</v>
      </c>
    </row>
    <row r="126" spans="1:11">
      <c r="A126" s="82" t="s">
        <v>549</v>
      </c>
      <c r="B126" s="82" t="s">
        <v>550</v>
      </c>
      <c r="C126" s="82" t="s">
        <v>60</v>
      </c>
      <c r="D126" s="82" t="s">
        <v>551</v>
      </c>
      <c r="E126" s="82"/>
      <c r="F126" s="82" t="s">
        <v>552</v>
      </c>
      <c r="G126" s="2">
        <v>2007</v>
      </c>
      <c r="H126" s="83"/>
      <c r="I126" s="70">
        <v>228.85764071904944</v>
      </c>
      <c r="J126" s="7">
        <v>38.021827999999999</v>
      </c>
      <c r="K126" s="7">
        <v>-78.454390000000004</v>
      </c>
    </row>
    <row r="127" spans="1:11">
      <c r="A127" s="82" t="s">
        <v>553</v>
      </c>
      <c r="B127" s="82" t="s">
        <v>554</v>
      </c>
      <c r="C127" s="82" t="s">
        <v>60</v>
      </c>
      <c r="D127" s="82" t="s">
        <v>555</v>
      </c>
      <c r="E127" s="82"/>
      <c r="F127" s="82" t="s">
        <v>556</v>
      </c>
      <c r="G127" s="2">
        <v>2004</v>
      </c>
      <c r="H127" s="83"/>
      <c r="I127" s="70">
        <v>2246.6077473758573</v>
      </c>
      <c r="J127" s="7">
        <v>38.323157000000002</v>
      </c>
      <c r="K127" s="7">
        <v>-77.489800000000002</v>
      </c>
    </row>
    <row r="128" spans="1:11">
      <c r="A128" s="82" t="s">
        <v>557</v>
      </c>
      <c r="B128" s="82" t="s">
        <v>558</v>
      </c>
      <c r="C128" s="82" t="s">
        <v>559</v>
      </c>
      <c r="D128" s="82" t="s">
        <v>560</v>
      </c>
      <c r="E128" s="82" t="s">
        <v>561</v>
      </c>
      <c r="F128" s="82" t="s">
        <v>562</v>
      </c>
      <c r="G128" s="83"/>
      <c r="H128" s="2">
        <v>2002</v>
      </c>
      <c r="I128" s="70">
        <v>442.83892617914131</v>
      </c>
      <c r="J128" s="7">
        <v>39.268832000000003</v>
      </c>
      <c r="K128" s="7">
        <v>-77.783541999999997</v>
      </c>
    </row>
    <row r="129" spans="1:11">
      <c r="A129" s="82" t="s">
        <v>563</v>
      </c>
      <c r="B129" s="82" t="s">
        <v>564</v>
      </c>
      <c r="C129" s="82" t="s">
        <v>59</v>
      </c>
      <c r="D129" s="82" t="s">
        <v>565</v>
      </c>
      <c r="E129" s="82"/>
      <c r="F129" s="82" t="s">
        <v>566</v>
      </c>
      <c r="G129" s="2">
        <v>2010</v>
      </c>
      <c r="H129" s="83"/>
      <c r="I129" s="70">
        <v>35.589659150266705</v>
      </c>
      <c r="J129" s="7">
        <v>40.081218</v>
      </c>
      <c r="K129" s="7">
        <v>-77.541918999999993</v>
      </c>
    </row>
    <row r="130" spans="1:11">
      <c r="A130" s="82" t="s">
        <v>567</v>
      </c>
      <c r="B130" s="82" t="s">
        <v>568</v>
      </c>
      <c r="C130" s="82" t="s">
        <v>59</v>
      </c>
      <c r="D130" s="82" t="s">
        <v>569</v>
      </c>
      <c r="E130" s="82"/>
      <c r="F130" s="82" t="s">
        <v>570</v>
      </c>
      <c r="G130" s="2">
        <v>2006</v>
      </c>
      <c r="H130" s="83"/>
      <c r="I130" s="70">
        <v>0.108969025311899</v>
      </c>
      <c r="J130" s="7">
        <v>41.848768999999997</v>
      </c>
      <c r="K130" s="7">
        <v>-76.532974999999993</v>
      </c>
    </row>
    <row r="131" spans="1:11">
      <c r="A131" s="82" t="s">
        <v>571</v>
      </c>
      <c r="B131" s="82" t="s">
        <v>572</v>
      </c>
      <c r="C131" s="82" t="s">
        <v>59</v>
      </c>
      <c r="D131" s="82" t="s">
        <v>573</v>
      </c>
      <c r="E131" s="82"/>
      <c r="F131" s="82" t="s">
        <v>574</v>
      </c>
      <c r="G131" s="2">
        <v>2006</v>
      </c>
      <c r="H131" s="83"/>
      <c r="I131" s="70">
        <v>1.2328098425685214</v>
      </c>
      <c r="J131" s="7">
        <v>40.122103000000003</v>
      </c>
      <c r="K131" s="7">
        <v>-76.816502</v>
      </c>
    </row>
    <row r="132" spans="1:11">
      <c r="A132" s="82" t="s">
        <v>575</v>
      </c>
      <c r="B132" s="82" t="s">
        <v>576</v>
      </c>
      <c r="C132" s="82" t="s">
        <v>59</v>
      </c>
      <c r="D132" s="82" t="s">
        <v>577</v>
      </c>
      <c r="E132" s="82" t="s">
        <v>578</v>
      </c>
      <c r="F132" s="82" t="s">
        <v>579</v>
      </c>
      <c r="G132" s="2">
        <v>2009</v>
      </c>
      <c r="H132" s="83"/>
      <c r="I132" s="70">
        <v>12.254092549537946</v>
      </c>
      <c r="J132" s="7">
        <v>40.923616000000003</v>
      </c>
      <c r="K132" s="7">
        <v>-76.763872000000006</v>
      </c>
    </row>
    <row r="133" spans="1:11">
      <c r="A133" s="82" t="s">
        <v>580</v>
      </c>
      <c r="B133" s="82" t="s">
        <v>581</v>
      </c>
      <c r="C133" s="82" t="s">
        <v>59</v>
      </c>
      <c r="D133" s="82" t="s">
        <v>582</v>
      </c>
      <c r="E133" s="82"/>
      <c r="F133" s="82" t="s">
        <v>583</v>
      </c>
      <c r="G133" s="2">
        <v>2009</v>
      </c>
      <c r="H133" s="83"/>
      <c r="I133" s="70">
        <v>2.1195037153241763</v>
      </c>
      <c r="J133" s="7">
        <v>41.151187</v>
      </c>
      <c r="K133" s="7">
        <v>-76.161285000000007</v>
      </c>
    </row>
    <row r="134" spans="1:11">
      <c r="A134" s="82" t="s">
        <v>584</v>
      </c>
      <c r="B134" s="82" t="s">
        <v>585</v>
      </c>
      <c r="C134" s="82" t="s">
        <v>59</v>
      </c>
      <c r="D134" s="82" t="s">
        <v>586</v>
      </c>
      <c r="E134" s="82"/>
      <c r="F134" s="82" t="s">
        <v>587</v>
      </c>
      <c r="G134" s="2">
        <v>2008</v>
      </c>
      <c r="H134" s="83"/>
      <c r="I134" s="70">
        <v>13.620149883200844</v>
      </c>
      <c r="J134" s="7">
        <v>40.132677999999999</v>
      </c>
      <c r="K134" s="7">
        <v>-76.621274999999997</v>
      </c>
    </row>
    <row r="135" spans="1:11">
      <c r="A135" s="82" t="s">
        <v>588</v>
      </c>
      <c r="B135" s="82" t="s">
        <v>589</v>
      </c>
      <c r="C135" s="82" t="s">
        <v>59</v>
      </c>
      <c r="D135" s="82" t="s">
        <v>590</v>
      </c>
      <c r="E135" s="82"/>
      <c r="F135" s="82" t="s">
        <v>591</v>
      </c>
      <c r="G135" s="2">
        <v>2007</v>
      </c>
      <c r="H135" s="83"/>
      <c r="I135" s="70">
        <v>1.56595705438779E-3</v>
      </c>
      <c r="J135" s="7">
        <v>40.836803000000003</v>
      </c>
      <c r="K135" s="7">
        <v>-76.199278000000007</v>
      </c>
    </row>
    <row r="136" spans="1:11">
      <c r="A136" s="82" t="s">
        <v>592</v>
      </c>
      <c r="B136" s="82" t="s">
        <v>593</v>
      </c>
      <c r="C136" s="82" t="s">
        <v>59</v>
      </c>
      <c r="D136" s="82" t="s">
        <v>594</v>
      </c>
      <c r="E136" s="82"/>
      <c r="F136" s="82" t="s">
        <v>591</v>
      </c>
      <c r="G136" s="2">
        <v>2007</v>
      </c>
      <c r="H136" s="83"/>
      <c r="I136" s="70">
        <v>0.1257522179732726</v>
      </c>
      <c r="J136" s="7">
        <v>40.830376000000001</v>
      </c>
      <c r="K136" s="7">
        <v>-76.194254000000001</v>
      </c>
    </row>
    <row r="137" spans="1:11">
      <c r="A137" s="82" t="s">
        <v>595</v>
      </c>
      <c r="B137" s="82" t="s">
        <v>596</v>
      </c>
      <c r="C137" s="82" t="s">
        <v>59</v>
      </c>
      <c r="D137" s="82" t="s">
        <v>597</v>
      </c>
      <c r="E137" s="82"/>
      <c r="F137" s="82" t="s">
        <v>598</v>
      </c>
      <c r="G137" s="2">
        <v>2007</v>
      </c>
      <c r="H137" s="83"/>
      <c r="I137" s="70">
        <v>0.14354651097548099</v>
      </c>
      <c r="J137" s="7">
        <v>40.227193</v>
      </c>
      <c r="K137" s="7">
        <v>-76.919538000000003</v>
      </c>
    </row>
    <row r="138" spans="1:11">
      <c r="A138" s="82" t="s">
        <v>599</v>
      </c>
      <c r="B138" s="82" t="s">
        <v>600</v>
      </c>
      <c r="C138" s="82" t="s">
        <v>59</v>
      </c>
      <c r="D138" s="82" t="s">
        <v>582</v>
      </c>
      <c r="E138" s="82"/>
      <c r="F138" s="82" t="s">
        <v>365</v>
      </c>
      <c r="G138" s="2">
        <v>2007</v>
      </c>
      <c r="H138" s="83"/>
      <c r="I138" s="70">
        <v>6.3179384436523401E-3</v>
      </c>
      <c r="J138" s="7">
        <v>41.171731000000001</v>
      </c>
      <c r="K138" s="7">
        <v>-76.771257000000006</v>
      </c>
    </row>
    <row r="139" spans="1:11">
      <c r="A139" s="82" t="s">
        <v>601</v>
      </c>
      <c r="B139" s="82" t="s">
        <v>602</v>
      </c>
      <c r="C139" s="82" t="s">
        <v>59</v>
      </c>
      <c r="D139" s="82" t="s">
        <v>603</v>
      </c>
      <c r="E139" s="82"/>
      <c r="F139" s="82" t="s">
        <v>604</v>
      </c>
      <c r="G139" s="2">
        <v>2007</v>
      </c>
      <c r="H139" s="83"/>
      <c r="I139" s="70">
        <v>5.4947441902286602</v>
      </c>
      <c r="J139" s="7">
        <v>40.817466000000003</v>
      </c>
      <c r="K139" s="7">
        <v>-78.599691000000007</v>
      </c>
    </row>
    <row r="140" spans="1:11">
      <c r="A140" s="82" t="s">
        <v>605</v>
      </c>
      <c r="B140" s="82" t="s">
        <v>606</v>
      </c>
      <c r="C140" s="82" t="s">
        <v>59</v>
      </c>
      <c r="D140" s="82" t="s">
        <v>607</v>
      </c>
      <c r="E140" s="82"/>
      <c r="F140" s="82" t="s">
        <v>608</v>
      </c>
      <c r="G140" s="2">
        <v>2007</v>
      </c>
      <c r="H140" s="83"/>
      <c r="I140" s="70">
        <v>1.4382836547002249</v>
      </c>
      <c r="J140" s="7">
        <v>41.471415</v>
      </c>
      <c r="K140" s="7">
        <v>-75.692355000000006</v>
      </c>
    </row>
    <row r="141" spans="1:11">
      <c r="A141" s="82" t="s">
        <v>609</v>
      </c>
      <c r="B141" s="82" t="s">
        <v>610</v>
      </c>
      <c r="C141" s="82" t="s">
        <v>59</v>
      </c>
      <c r="D141" s="82" t="s">
        <v>611</v>
      </c>
      <c r="E141" s="82"/>
      <c r="F141" s="82" t="s">
        <v>612</v>
      </c>
      <c r="G141" s="2">
        <v>2006</v>
      </c>
      <c r="H141" s="83"/>
      <c r="I141" s="70">
        <v>0.27936956599696</v>
      </c>
      <c r="J141" s="7">
        <v>41.299413999999999</v>
      </c>
      <c r="K141" s="7">
        <v>-75.931849999999997</v>
      </c>
    </row>
    <row r="142" spans="1:11">
      <c r="A142" s="82" t="s">
        <v>613</v>
      </c>
      <c r="B142" s="82" t="s">
        <v>614</v>
      </c>
      <c r="C142" s="82" t="s">
        <v>59</v>
      </c>
      <c r="D142" s="82" t="s">
        <v>615</v>
      </c>
      <c r="E142" s="82"/>
      <c r="F142" s="82" t="s">
        <v>616</v>
      </c>
      <c r="G142" s="2">
        <v>2006</v>
      </c>
      <c r="H142" s="83"/>
      <c r="I142" s="70">
        <v>1.1121523871434678</v>
      </c>
      <c r="J142" s="7">
        <v>40.236528999999997</v>
      </c>
      <c r="K142" s="7">
        <v>-77.888572999999994</v>
      </c>
    </row>
    <row r="143" spans="1:11">
      <c r="A143" s="82" t="s">
        <v>617</v>
      </c>
      <c r="B143" s="82" t="s">
        <v>618</v>
      </c>
      <c r="C143" s="82" t="s">
        <v>59</v>
      </c>
      <c r="D143" s="82" t="s">
        <v>619</v>
      </c>
      <c r="E143" s="82"/>
      <c r="F143" s="82" t="s">
        <v>620</v>
      </c>
      <c r="G143" s="2">
        <v>2006</v>
      </c>
      <c r="H143" s="83"/>
      <c r="I143" s="70">
        <v>5.6180132538612266</v>
      </c>
      <c r="J143" s="7">
        <v>39.988745000000002</v>
      </c>
      <c r="K143" s="7">
        <v>-77.501227999999998</v>
      </c>
    </row>
    <row r="144" spans="1:11">
      <c r="A144" s="82" t="s">
        <v>621</v>
      </c>
      <c r="B144" s="82" t="s">
        <v>622</v>
      </c>
      <c r="C144" s="82" t="s">
        <v>59</v>
      </c>
      <c r="D144" s="82" t="s">
        <v>623</v>
      </c>
      <c r="E144" s="82"/>
      <c r="F144" s="82" t="s">
        <v>624</v>
      </c>
      <c r="G144" s="2">
        <v>2006</v>
      </c>
      <c r="H144" s="83"/>
      <c r="I144" s="70">
        <v>7.2043993250298106</v>
      </c>
      <c r="J144" s="7">
        <v>40.251736999999999</v>
      </c>
      <c r="K144" s="7">
        <v>-77.007337000000007</v>
      </c>
    </row>
    <row r="145" spans="1:11">
      <c r="A145" s="82" t="s">
        <v>625</v>
      </c>
      <c r="B145" s="82" t="s">
        <v>626</v>
      </c>
      <c r="C145" s="82" t="s">
        <v>59</v>
      </c>
      <c r="D145" s="82" t="s">
        <v>627</v>
      </c>
      <c r="E145" s="82" t="s">
        <v>628</v>
      </c>
      <c r="F145" s="82" t="s">
        <v>629</v>
      </c>
      <c r="G145" s="2">
        <v>2006</v>
      </c>
      <c r="H145" s="83"/>
      <c r="I145" s="70">
        <v>16.161515357079484</v>
      </c>
      <c r="J145" s="7">
        <v>40.014465999999999</v>
      </c>
      <c r="K145" s="7">
        <v>-76.130053000000004</v>
      </c>
    </row>
    <row r="146" spans="1:11">
      <c r="A146" s="82" t="s">
        <v>630</v>
      </c>
      <c r="B146" s="82" t="s">
        <v>631</v>
      </c>
      <c r="C146" s="82" t="s">
        <v>59</v>
      </c>
      <c r="D146" s="82" t="s">
        <v>632</v>
      </c>
      <c r="E146" s="82" t="s">
        <v>633</v>
      </c>
      <c r="F146" s="82" t="s">
        <v>634</v>
      </c>
      <c r="G146" s="2">
        <v>2006</v>
      </c>
      <c r="H146" s="83"/>
      <c r="I146" s="70">
        <v>115.41655617316223</v>
      </c>
      <c r="J146" s="7">
        <v>40.205848000000003</v>
      </c>
      <c r="K146" s="7">
        <v>-76.714067</v>
      </c>
    </row>
    <row r="147" spans="1:11">
      <c r="A147" s="82" t="s">
        <v>635</v>
      </c>
      <c r="B147" s="82" t="s">
        <v>636</v>
      </c>
      <c r="C147" s="82" t="s">
        <v>59</v>
      </c>
      <c r="D147" s="82" t="s">
        <v>637</v>
      </c>
      <c r="E147" s="82"/>
      <c r="F147" s="82" t="s">
        <v>638</v>
      </c>
      <c r="G147" s="2">
        <v>2006</v>
      </c>
      <c r="H147" s="83"/>
      <c r="I147" s="70">
        <v>231.73549006882337</v>
      </c>
      <c r="J147" s="7">
        <v>39.906695999999997</v>
      </c>
      <c r="K147" s="7">
        <v>-77.100036000000003</v>
      </c>
    </row>
    <row r="148" spans="1:11">
      <c r="A148" s="82" t="s">
        <v>639</v>
      </c>
      <c r="B148" s="82" t="s">
        <v>418</v>
      </c>
      <c r="C148" s="82" t="s">
        <v>59</v>
      </c>
      <c r="D148" s="82" t="s">
        <v>640</v>
      </c>
      <c r="E148" s="82"/>
      <c r="F148" s="82" t="s">
        <v>612</v>
      </c>
      <c r="G148" s="2">
        <v>999</v>
      </c>
      <c r="H148" s="83"/>
      <c r="I148" s="70">
        <v>0.23997296599890017</v>
      </c>
      <c r="J148" s="7">
        <v>41.298946999999998</v>
      </c>
      <c r="K148" s="7">
        <v>-75.927447999999998</v>
      </c>
    </row>
    <row r="149" spans="1:11">
      <c r="A149" s="82" t="s">
        <v>641</v>
      </c>
      <c r="B149" s="82" t="s">
        <v>642</v>
      </c>
      <c r="C149" s="82" t="s">
        <v>59</v>
      </c>
      <c r="D149" s="82" t="s">
        <v>643</v>
      </c>
      <c r="E149" s="82"/>
      <c r="F149" s="82" t="s">
        <v>598</v>
      </c>
      <c r="G149" s="2">
        <v>2007</v>
      </c>
      <c r="H149" s="83"/>
      <c r="I149" s="70">
        <v>0.5586154756169045</v>
      </c>
      <c r="J149" s="7">
        <v>40.229050000000001</v>
      </c>
      <c r="K149" s="7">
        <v>-76.920035999999996</v>
      </c>
    </row>
    <row r="150" spans="1:11">
      <c r="A150" s="82" t="s">
        <v>644</v>
      </c>
      <c r="B150" s="82" t="s">
        <v>645</v>
      </c>
      <c r="C150" s="82" t="s">
        <v>59</v>
      </c>
      <c r="D150" s="82" t="s">
        <v>646</v>
      </c>
      <c r="E150" s="82"/>
      <c r="F150" s="82" t="s">
        <v>647</v>
      </c>
      <c r="G150" s="2">
        <v>2007</v>
      </c>
      <c r="H150" s="83"/>
      <c r="I150" s="70">
        <v>32.286863111863241</v>
      </c>
      <c r="J150" s="7">
        <v>40.140650999999998</v>
      </c>
      <c r="K150" s="7">
        <v>-77.126109</v>
      </c>
    </row>
    <row r="151" spans="1:11">
      <c r="A151" s="82" t="s">
        <v>648</v>
      </c>
      <c r="B151" s="82" t="s">
        <v>649</v>
      </c>
      <c r="C151" s="82" t="s">
        <v>59</v>
      </c>
      <c r="D151" s="82" t="s">
        <v>650</v>
      </c>
      <c r="E151" s="82"/>
      <c r="F151" s="82" t="s">
        <v>651</v>
      </c>
      <c r="G151" s="2">
        <v>2006</v>
      </c>
      <c r="H151" s="83"/>
      <c r="I151" s="70">
        <v>18.575022501547153</v>
      </c>
      <c r="J151" s="7">
        <v>40.557085999999998</v>
      </c>
      <c r="K151" s="7">
        <v>-77.683768000000001</v>
      </c>
    </row>
    <row r="152" spans="1:11">
      <c r="A152" s="82" t="s">
        <v>652</v>
      </c>
      <c r="B152" s="82" t="s">
        <v>653</v>
      </c>
      <c r="C152" s="82" t="s">
        <v>59</v>
      </c>
      <c r="D152" s="82" t="s">
        <v>654</v>
      </c>
      <c r="E152" s="82"/>
      <c r="F152" s="82" t="s">
        <v>655</v>
      </c>
      <c r="G152" s="2">
        <v>1997</v>
      </c>
      <c r="H152" s="83"/>
      <c r="I152" s="70">
        <v>27.842280732895016</v>
      </c>
      <c r="J152" s="7">
        <v>39.962919999999997</v>
      </c>
      <c r="K152" s="7">
        <v>-76.365171000000004</v>
      </c>
    </row>
    <row r="153" spans="1:11">
      <c r="A153" s="82" t="s">
        <v>656</v>
      </c>
      <c r="B153" s="82" t="s">
        <v>657</v>
      </c>
      <c r="C153" s="82" t="s">
        <v>59</v>
      </c>
      <c r="D153" s="82" t="s">
        <v>658</v>
      </c>
      <c r="E153" s="82" t="s">
        <v>659</v>
      </c>
      <c r="F153" s="82" t="s">
        <v>660</v>
      </c>
      <c r="G153" s="2">
        <v>1997</v>
      </c>
      <c r="H153" s="83"/>
      <c r="I153" s="70">
        <v>27.470986979251364</v>
      </c>
      <c r="J153" s="7">
        <v>40.037886999999998</v>
      </c>
      <c r="K153" s="7">
        <v>-76.342944000000003</v>
      </c>
    </row>
    <row r="154" spans="1:11">
      <c r="A154" s="82" t="s">
        <v>661</v>
      </c>
      <c r="B154" s="82" t="s">
        <v>662</v>
      </c>
      <c r="C154" s="82" t="s">
        <v>59</v>
      </c>
      <c r="D154" s="82" t="s">
        <v>663</v>
      </c>
      <c r="E154" s="82"/>
      <c r="F154" s="82" t="s">
        <v>660</v>
      </c>
      <c r="G154" s="2">
        <v>1998</v>
      </c>
      <c r="H154" s="83"/>
      <c r="I154" s="70">
        <v>15.69639895731707</v>
      </c>
      <c r="J154" s="7">
        <v>40.089322000000003</v>
      </c>
      <c r="K154" s="7">
        <v>-76.341351000000003</v>
      </c>
    </row>
    <row r="155" spans="1:11">
      <c r="A155" s="82" t="s">
        <v>664</v>
      </c>
      <c r="B155" s="82" t="s">
        <v>665</v>
      </c>
      <c r="C155" s="82" t="s">
        <v>59</v>
      </c>
      <c r="D155" s="82" t="s">
        <v>666</v>
      </c>
      <c r="E155" s="82"/>
      <c r="F155" s="82" t="s">
        <v>655</v>
      </c>
      <c r="G155" s="2">
        <v>1998</v>
      </c>
      <c r="H155" s="83"/>
      <c r="I155" s="70">
        <v>17.596181068989978</v>
      </c>
      <c r="J155" s="7">
        <v>40.069955999999998</v>
      </c>
      <c r="K155" s="7">
        <v>-76.261477999999997</v>
      </c>
    </row>
    <row r="156" spans="1:11">
      <c r="A156" s="82" t="s">
        <v>667</v>
      </c>
      <c r="B156" s="82" t="s">
        <v>668</v>
      </c>
      <c r="C156" s="82" t="s">
        <v>59</v>
      </c>
      <c r="D156" s="82" t="s">
        <v>669</v>
      </c>
      <c r="E156" s="82"/>
      <c r="F156" s="82" t="s">
        <v>655</v>
      </c>
      <c r="G156" s="2">
        <v>2000</v>
      </c>
      <c r="H156" s="83"/>
      <c r="I156" s="70">
        <v>73.861319218431731</v>
      </c>
      <c r="J156" s="7">
        <v>40.153419999999997</v>
      </c>
      <c r="K156" s="7">
        <v>-76.127301000000003</v>
      </c>
    </row>
    <row r="157" spans="1:11">
      <c r="A157" s="82" t="s">
        <v>670</v>
      </c>
      <c r="B157" s="82" t="s">
        <v>671</v>
      </c>
      <c r="C157" s="82" t="s">
        <v>59</v>
      </c>
      <c r="D157" s="82" t="s">
        <v>663</v>
      </c>
      <c r="E157" s="82"/>
      <c r="F157" s="82" t="s">
        <v>672</v>
      </c>
      <c r="G157" s="2">
        <v>2003</v>
      </c>
      <c r="H157" s="83"/>
      <c r="I157" s="70">
        <v>15.126149165519635</v>
      </c>
      <c r="J157" s="7">
        <v>40.010294999999999</v>
      </c>
      <c r="K157" s="7">
        <v>-76.279144000000002</v>
      </c>
    </row>
    <row r="158" spans="1:11">
      <c r="A158" s="82" t="s">
        <v>673</v>
      </c>
      <c r="B158" s="82" t="s">
        <v>674</v>
      </c>
      <c r="C158" s="82" t="s">
        <v>59</v>
      </c>
      <c r="D158" s="82" t="s">
        <v>675</v>
      </c>
      <c r="E158" s="82"/>
      <c r="F158" s="82" t="s">
        <v>676</v>
      </c>
      <c r="G158" s="2">
        <v>2000</v>
      </c>
      <c r="H158" s="83"/>
      <c r="I158" s="70">
        <v>2.3363336070068228</v>
      </c>
      <c r="J158" s="7">
        <v>40.176991000000001</v>
      </c>
      <c r="K158" s="7">
        <v>-76.191218000000006</v>
      </c>
    </row>
    <row r="159" spans="1:11">
      <c r="A159" s="82" t="s">
        <v>677</v>
      </c>
      <c r="B159" s="82" t="s">
        <v>678</v>
      </c>
      <c r="C159" s="82" t="s">
        <v>59</v>
      </c>
      <c r="D159" s="82" t="s">
        <v>663</v>
      </c>
      <c r="E159" s="82"/>
      <c r="F159" s="82" t="s">
        <v>679</v>
      </c>
      <c r="G159" s="2">
        <v>2001</v>
      </c>
      <c r="H159" s="83"/>
      <c r="I159" s="70">
        <v>0.94028199274883395</v>
      </c>
      <c r="J159" s="7">
        <v>40.183388999999998</v>
      </c>
      <c r="K159" s="7">
        <v>-76.266165999999998</v>
      </c>
    </row>
    <row r="160" spans="1:11">
      <c r="A160" s="82" t="s">
        <v>680</v>
      </c>
      <c r="B160" s="82" t="s">
        <v>681</v>
      </c>
      <c r="C160" s="82" t="s">
        <v>59</v>
      </c>
      <c r="D160" s="82" t="s">
        <v>663</v>
      </c>
      <c r="E160" s="82"/>
      <c r="F160" s="82" t="s">
        <v>679</v>
      </c>
      <c r="G160" s="2">
        <v>2001</v>
      </c>
      <c r="H160" s="83"/>
      <c r="I160" s="70">
        <v>40.296859013515025</v>
      </c>
      <c r="J160" s="7">
        <v>40.189096999999997</v>
      </c>
      <c r="K160" s="7">
        <v>-76.273278000000005</v>
      </c>
    </row>
    <row r="161" spans="1:11">
      <c r="A161" s="82" t="s">
        <v>682</v>
      </c>
      <c r="B161" s="82" t="s">
        <v>683</v>
      </c>
      <c r="C161" s="82" t="s">
        <v>59</v>
      </c>
      <c r="D161" s="82" t="s">
        <v>684</v>
      </c>
      <c r="E161" s="82"/>
      <c r="F161" s="82" t="s">
        <v>685</v>
      </c>
      <c r="G161" s="2">
        <v>1997</v>
      </c>
      <c r="H161" s="83"/>
      <c r="I161" s="70">
        <v>231.89573728364363</v>
      </c>
      <c r="J161" s="7">
        <v>39.766660000000002</v>
      </c>
      <c r="K161" s="7">
        <v>-76.323283000000004</v>
      </c>
    </row>
    <row r="162" spans="1:11">
      <c r="A162" s="82" t="s">
        <v>686</v>
      </c>
      <c r="B162" s="82" t="s">
        <v>687</v>
      </c>
      <c r="C162" s="82" t="s">
        <v>59</v>
      </c>
      <c r="D162" s="82" t="s">
        <v>363</v>
      </c>
      <c r="E162" s="82"/>
      <c r="F162" s="82" t="s">
        <v>688</v>
      </c>
      <c r="G162" s="2">
        <v>2003</v>
      </c>
      <c r="H162" s="83"/>
      <c r="I162" s="70">
        <v>15.578912964157132</v>
      </c>
      <c r="J162" s="7">
        <v>40.003630999999999</v>
      </c>
      <c r="K162" s="7">
        <v>-76.111896000000002</v>
      </c>
    </row>
    <row r="163" spans="1:11">
      <c r="A163" s="82" t="s">
        <v>689</v>
      </c>
      <c r="B163" s="82" t="s">
        <v>690</v>
      </c>
      <c r="C163" s="82" t="s">
        <v>59</v>
      </c>
      <c r="D163" s="82" t="s">
        <v>663</v>
      </c>
      <c r="E163" s="82"/>
      <c r="F163" s="82" t="s">
        <v>691</v>
      </c>
      <c r="G163" s="2">
        <v>2000</v>
      </c>
      <c r="H163" s="83"/>
      <c r="I163" s="70">
        <v>63.845230805106397</v>
      </c>
      <c r="J163" s="7">
        <v>39.82938</v>
      </c>
      <c r="K163" s="7">
        <v>-76.761799999999994</v>
      </c>
    </row>
    <row r="164" spans="1:11">
      <c r="A164" s="82" t="s">
        <v>692</v>
      </c>
      <c r="B164" s="82" t="s">
        <v>693</v>
      </c>
      <c r="C164" s="82" t="s">
        <v>59</v>
      </c>
      <c r="D164" s="82" t="s">
        <v>694</v>
      </c>
      <c r="E164" s="82"/>
      <c r="F164" s="82" t="s">
        <v>695</v>
      </c>
      <c r="G164" s="2">
        <v>2001</v>
      </c>
      <c r="H164" s="83"/>
      <c r="I164" s="70">
        <v>97.032165178397136</v>
      </c>
      <c r="J164" s="7">
        <v>40.263134999999998</v>
      </c>
      <c r="K164" s="7">
        <v>-76.979239000000007</v>
      </c>
    </row>
    <row r="165" spans="1:11">
      <c r="A165" s="82" t="s">
        <v>696</v>
      </c>
      <c r="B165" s="82" t="s">
        <v>697</v>
      </c>
      <c r="C165" s="82" t="s">
        <v>59</v>
      </c>
      <c r="D165" s="82" t="s">
        <v>698</v>
      </c>
      <c r="E165" s="82"/>
      <c r="F165" s="82" t="s">
        <v>699</v>
      </c>
      <c r="G165" s="2">
        <v>2005</v>
      </c>
      <c r="H165" s="83"/>
      <c r="I165" s="70">
        <v>39.590124624240183</v>
      </c>
      <c r="J165" s="7">
        <v>40.153041000000002</v>
      </c>
      <c r="K165" s="7">
        <v>-76.754509999999996</v>
      </c>
    </row>
    <row r="166" spans="1:11">
      <c r="A166" s="82" t="s">
        <v>700</v>
      </c>
      <c r="B166" s="82" t="s">
        <v>701</v>
      </c>
      <c r="C166" s="82" t="s">
        <v>59</v>
      </c>
      <c r="D166" s="82" t="s">
        <v>702</v>
      </c>
      <c r="E166" s="82"/>
      <c r="F166" s="82" t="s">
        <v>219</v>
      </c>
      <c r="G166" s="2">
        <v>1998</v>
      </c>
      <c r="H166" s="83"/>
      <c r="I166" s="70">
        <v>0.66930259160161998</v>
      </c>
      <c r="J166" s="7">
        <v>40.939526000000001</v>
      </c>
      <c r="K166" s="7">
        <v>-77.788047000000006</v>
      </c>
    </row>
    <row r="167" spans="1:11">
      <c r="A167" s="82" t="s">
        <v>703</v>
      </c>
      <c r="B167" s="82" t="s">
        <v>704</v>
      </c>
      <c r="C167" s="82" t="s">
        <v>59</v>
      </c>
      <c r="D167" s="82" t="s">
        <v>663</v>
      </c>
      <c r="E167" s="82"/>
      <c r="F167" s="82" t="s">
        <v>705</v>
      </c>
      <c r="G167" s="2">
        <v>1998</v>
      </c>
      <c r="H167" s="83"/>
      <c r="I167" s="70">
        <v>203.7128643062741</v>
      </c>
      <c r="J167" s="7">
        <v>40.660305000000001</v>
      </c>
      <c r="K167" s="7">
        <v>-77.595830000000007</v>
      </c>
    </row>
    <row r="168" spans="1:11">
      <c r="A168" s="82" t="s">
        <v>706</v>
      </c>
      <c r="B168" s="82" t="s">
        <v>707</v>
      </c>
      <c r="C168" s="82" t="s">
        <v>59</v>
      </c>
      <c r="D168" s="82" t="s">
        <v>663</v>
      </c>
      <c r="E168" s="82"/>
      <c r="F168" s="82" t="s">
        <v>708</v>
      </c>
      <c r="G168" s="2">
        <v>1997</v>
      </c>
      <c r="H168" s="83"/>
      <c r="I168" s="70">
        <v>57.514213299282133</v>
      </c>
      <c r="J168" s="7">
        <v>41.016365999999998</v>
      </c>
      <c r="K168" s="7">
        <v>-77.516863999999998</v>
      </c>
    </row>
    <row r="169" spans="1:11">
      <c r="A169" s="82" t="s">
        <v>709</v>
      </c>
      <c r="B169" s="82" t="s">
        <v>710</v>
      </c>
      <c r="C169" s="82" t="s">
        <v>59</v>
      </c>
      <c r="D169" s="82" t="s">
        <v>663</v>
      </c>
      <c r="E169" s="82"/>
      <c r="F169" s="82" t="s">
        <v>711</v>
      </c>
      <c r="G169" s="2">
        <v>1998</v>
      </c>
      <c r="H169" s="83"/>
      <c r="I169" s="70">
        <v>1.7648153275580967</v>
      </c>
      <c r="J169" s="7">
        <v>40.731011000000002</v>
      </c>
      <c r="K169" s="7">
        <v>-77.613257000000004</v>
      </c>
    </row>
    <row r="170" spans="1:11">
      <c r="A170" s="82" t="s">
        <v>712</v>
      </c>
      <c r="B170" s="82" t="s">
        <v>713</v>
      </c>
      <c r="C170" s="82" t="s">
        <v>59</v>
      </c>
      <c r="D170" s="82" t="s">
        <v>714</v>
      </c>
      <c r="E170" s="82"/>
      <c r="F170" s="82" t="s">
        <v>655</v>
      </c>
      <c r="G170" s="2">
        <v>1999</v>
      </c>
      <c r="H170" s="83"/>
      <c r="I170" s="70">
        <v>10.011478318473854</v>
      </c>
      <c r="J170" s="7">
        <v>40.129358000000003</v>
      </c>
      <c r="K170" s="7">
        <v>-76.196869000000007</v>
      </c>
    </row>
    <row r="171" spans="1:11">
      <c r="A171" s="82" t="s">
        <v>715</v>
      </c>
      <c r="B171" s="82" t="s">
        <v>716</v>
      </c>
      <c r="C171" s="82" t="s">
        <v>59</v>
      </c>
      <c r="D171" s="82" t="s">
        <v>663</v>
      </c>
      <c r="E171" s="82"/>
      <c r="F171" s="82" t="s">
        <v>219</v>
      </c>
      <c r="G171" s="2">
        <v>1999</v>
      </c>
      <c r="H171" s="83"/>
      <c r="I171" s="70">
        <v>11.50314569847648</v>
      </c>
      <c r="J171" s="7">
        <v>40.251493000000004</v>
      </c>
      <c r="K171" s="7">
        <v>-76.837390999999997</v>
      </c>
    </row>
    <row r="172" spans="1:11">
      <c r="A172" s="82" t="s">
        <v>717</v>
      </c>
      <c r="B172" s="82" t="s">
        <v>718</v>
      </c>
      <c r="C172" s="82" t="s">
        <v>59</v>
      </c>
      <c r="D172" s="82" t="s">
        <v>719</v>
      </c>
      <c r="E172" s="82"/>
      <c r="F172" s="82" t="s">
        <v>720</v>
      </c>
      <c r="G172" s="2">
        <v>2004</v>
      </c>
      <c r="H172" s="83"/>
      <c r="I172" s="70">
        <v>212.98107371345773</v>
      </c>
      <c r="J172" s="7">
        <v>40.014485999999998</v>
      </c>
      <c r="K172" s="7">
        <v>-76.925782999999996</v>
      </c>
    </row>
    <row r="173" spans="1:11">
      <c r="A173" s="82" t="s">
        <v>721</v>
      </c>
      <c r="B173" s="82" t="s">
        <v>722</v>
      </c>
      <c r="C173" s="82" t="s">
        <v>59</v>
      </c>
      <c r="D173" s="82" t="s">
        <v>723</v>
      </c>
      <c r="E173" s="82"/>
      <c r="F173" s="82" t="s">
        <v>724</v>
      </c>
      <c r="G173" s="83"/>
      <c r="H173" s="2">
        <v>2003</v>
      </c>
      <c r="I173" s="70">
        <v>3.963245340847465</v>
      </c>
      <c r="J173" s="7">
        <v>40.949531</v>
      </c>
      <c r="K173" s="7">
        <v>-76.464476000000005</v>
      </c>
    </row>
    <row r="174" spans="1:11">
      <c r="A174" s="82" t="s">
        <v>725</v>
      </c>
      <c r="B174" s="82" t="s">
        <v>726</v>
      </c>
      <c r="C174" s="82" t="s">
        <v>59</v>
      </c>
      <c r="D174" s="82" t="s">
        <v>727</v>
      </c>
      <c r="E174" s="82"/>
      <c r="F174" s="82" t="s">
        <v>296</v>
      </c>
      <c r="G174" s="2">
        <v>2005</v>
      </c>
      <c r="H174" s="83"/>
      <c r="I174" s="70">
        <v>41.394435228410948</v>
      </c>
      <c r="J174" s="7">
        <v>39.961108000000003</v>
      </c>
      <c r="K174" s="7">
        <v>-77.648525000000006</v>
      </c>
    </row>
    <row r="175" spans="1:11">
      <c r="A175" s="82" t="s">
        <v>728</v>
      </c>
      <c r="B175" s="82" t="s">
        <v>729</v>
      </c>
      <c r="C175" s="82" t="s">
        <v>59</v>
      </c>
      <c r="D175" s="82" t="s">
        <v>730</v>
      </c>
      <c r="E175" s="82"/>
      <c r="F175" s="82" t="s">
        <v>731</v>
      </c>
      <c r="G175" s="2">
        <v>2005</v>
      </c>
      <c r="H175" s="83"/>
      <c r="I175" s="70">
        <v>3.4178043319300903E-2</v>
      </c>
      <c r="J175" s="7">
        <v>40.387805</v>
      </c>
      <c r="K175" s="7">
        <v>-78.336500000000001</v>
      </c>
    </row>
    <row r="176" spans="1:11">
      <c r="A176" s="82" t="s">
        <v>732</v>
      </c>
      <c r="B176" s="82" t="s">
        <v>733</v>
      </c>
      <c r="C176" s="82" t="s">
        <v>59</v>
      </c>
      <c r="D176" s="82" t="s">
        <v>734</v>
      </c>
      <c r="E176" s="82"/>
      <c r="F176" s="82" t="s">
        <v>735</v>
      </c>
      <c r="G176" s="2">
        <v>2008</v>
      </c>
      <c r="H176" s="83"/>
      <c r="I176" s="70">
        <v>7.6188055089509863</v>
      </c>
      <c r="J176" s="7">
        <v>39.997805999999997</v>
      </c>
      <c r="K176" s="7">
        <v>-76.405883000000003</v>
      </c>
    </row>
    <row r="177" spans="1:11">
      <c r="A177" s="82" t="s">
        <v>736</v>
      </c>
      <c r="B177" s="82" t="s">
        <v>737</v>
      </c>
      <c r="C177" s="82" t="s">
        <v>59</v>
      </c>
      <c r="D177" s="82" t="s">
        <v>738</v>
      </c>
      <c r="E177" s="82"/>
      <c r="F177" s="82" t="s">
        <v>232</v>
      </c>
      <c r="G177" s="2">
        <v>999</v>
      </c>
      <c r="H177" s="83"/>
      <c r="I177" s="70">
        <v>2.1646722617290561</v>
      </c>
      <c r="J177" s="7">
        <v>40.735317000000002</v>
      </c>
      <c r="K177" s="7">
        <v>-77.885577999999995</v>
      </c>
    </row>
    <row r="178" spans="1:11">
      <c r="A178" s="82" t="s">
        <v>739</v>
      </c>
      <c r="B178" s="82" t="s">
        <v>740</v>
      </c>
      <c r="C178" s="82" t="s">
        <v>59</v>
      </c>
      <c r="D178" s="82" t="s">
        <v>741</v>
      </c>
      <c r="E178" s="82"/>
      <c r="F178" s="82" t="s">
        <v>257</v>
      </c>
      <c r="G178" s="2">
        <v>2009</v>
      </c>
      <c r="H178" s="83"/>
      <c r="I178" s="70">
        <v>62.078557279991351</v>
      </c>
      <c r="J178" s="7">
        <v>41.094437999999997</v>
      </c>
      <c r="K178" s="7">
        <v>-77.479161000000005</v>
      </c>
    </row>
    <row r="179" spans="1:11">
      <c r="A179" s="82" t="s">
        <v>742</v>
      </c>
      <c r="B179" s="82" t="s">
        <v>743</v>
      </c>
      <c r="C179" s="82" t="s">
        <v>58</v>
      </c>
      <c r="D179" s="82" t="s">
        <v>744</v>
      </c>
      <c r="E179" s="82"/>
      <c r="F179" s="82" t="s">
        <v>745</v>
      </c>
      <c r="G179" s="83"/>
      <c r="H179" s="2">
        <v>1994</v>
      </c>
      <c r="I179" s="70">
        <v>3.5563339076262506</v>
      </c>
      <c r="J179" s="7">
        <v>38.948909999999998</v>
      </c>
      <c r="K179" s="7">
        <v>-76.956598999999997</v>
      </c>
    </row>
    <row r="180" spans="1:11">
      <c r="A180" s="82" t="s">
        <v>746</v>
      </c>
      <c r="B180" s="82" t="s">
        <v>747</v>
      </c>
      <c r="C180" s="82" t="s">
        <v>58</v>
      </c>
      <c r="D180" s="82" t="s">
        <v>748</v>
      </c>
      <c r="E180" s="82"/>
      <c r="F180" s="82" t="s">
        <v>749</v>
      </c>
      <c r="G180" s="2">
        <v>1995</v>
      </c>
      <c r="H180" s="83"/>
      <c r="I180" s="70">
        <v>11.930902481120654</v>
      </c>
      <c r="J180" s="7">
        <v>38.979447</v>
      </c>
      <c r="K180" s="7">
        <v>-76.918188999999998</v>
      </c>
    </row>
    <row r="181" spans="1:11">
      <c r="A181" s="82" t="s">
        <v>750</v>
      </c>
      <c r="B181" s="82" t="s">
        <v>751</v>
      </c>
      <c r="C181" s="82" t="s">
        <v>58</v>
      </c>
      <c r="D181" s="82" t="s">
        <v>752</v>
      </c>
      <c r="E181" s="82"/>
      <c r="F181" s="82" t="s">
        <v>753</v>
      </c>
      <c r="G181" s="83"/>
      <c r="H181" s="2">
        <v>1993</v>
      </c>
      <c r="I181" s="70">
        <v>118.88140145819756</v>
      </c>
      <c r="J181" s="7">
        <v>39.612367999999996</v>
      </c>
      <c r="K181" s="7">
        <v>-75.817233000000002</v>
      </c>
    </row>
    <row r="182" spans="1:11">
      <c r="A182" s="82" t="s">
        <v>754</v>
      </c>
      <c r="B182" s="82" t="s">
        <v>755</v>
      </c>
      <c r="C182" s="82" t="s">
        <v>58</v>
      </c>
      <c r="D182" s="82" t="s">
        <v>756</v>
      </c>
      <c r="E182" s="82"/>
      <c r="F182" s="82" t="s">
        <v>757</v>
      </c>
      <c r="G182" s="2">
        <v>1992</v>
      </c>
      <c r="H182" s="83"/>
      <c r="I182" s="70">
        <v>12.944199596418422</v>
      </c>
      <c r="J182" s="7">
        <v>39.642305999999998</v>
      </c>
      <c r="K182" s="7">
        <v>-75.866598999999994</v>
      </c>
    </row>
    <row r="183" spans="1:11">
      <c r="A183" s="82" t="s">
        <v>758</v>
      </c>
      <c r="B183" s="82" t="s">
        <v>759</v>
      </c>
      <c r="C183" s="82" t="s">
        <v>58</v>
      </c>
      <c r="D183" s="82" t="s">
        <v>663</v>
      </c>
      <c r="E183" s="82"/>
      <c r="F183" s="82" t="s">
        <v>165</v>
      </c>
      <c r="G183" s="2">
        <v>1994</v>
      </c>
      <c r="H183" s="83"/>
      <c r="I183" s="70">
        <v>9.5094949673554847</v>
      </c>
      <c r="J183" s="7">
        <v>39.120753000000001</v>
      </c>
      <c r="K183" s="7">
        <v>-76.782094999999998</v>
      </c>
    </row>
    <row r="184" spans="1:11">
      <c r="A184" s="82" t="s">
        <v>760</v>
      </c>
      <c r="B184" s="82" t="s">
        <v>761</v>
      </c>
      <c r="C184" s="82" t="s">
        <v>58</v>
      </c>
      <c r="D184" s="82" t="s">
        <v>762</v>
      </c>
      <c r="E184" s="82"/>
      <c r="F184" s="82" t="s">
        <v>763</v>
      </c>
      <c r="G184" s="83"/>
      <c r="H184" s="2">
        <v>1991</v>
      </c>
      <c r="I184" s="70">
        <v>39.829273493080542</v>
      </c>
      <c r="J184" s="7">
        <v>39.092717999999998</v>
      </c>
      <c r="K184" s="7">
        <v>-76.768337000000002</v>
      </c>
    </row>
    <row r="185" spans="1:11">
      <c r="A185" s="82" t="s">
        <v>764</v>
      </c>
      <c r="B185" s="82" t="s">
        <v>765</v>
      </c>
      <c r="C185" s="82" t="s">
        <v>58</v>
      </c>
      <c r="D185" s="82" t="s">
        <v>766</v>
      </c>
      <c r="E185" s="82"/>
      <c r="F185" s="82" t="s">
        <v>767</v>
      </c>
      <c r="G185" s="83"/>
      <c r="H185" s="2">
        <v>1999</v>
      </c>
      <c r="I185" s="70">
        <v>15.889010597501166</v>
      </c>
      <c r="J185" s="7">
        <v>39.177204000000003</v>
      </c>
      <c r="K185" s="7">
        <v>-76.621032</v>
      </c>
    </row>
    <row r="186" spans="1:11">
      <c r="A186" s="82" t="s">
        <v>768</v>
      </c>
      <c r="B186" s="82" t="s">
        <v>769</v>
      </c>
      <c r="C186" s="82" t="s">
        <v>58</v>
      </c>
      <c r="D186" s="82" t="s">
        <v>770</v>
      </c>
      <c r="E186" s="82"/>
      <c r="F186" s="82" t="s">
        <v>771</v>
      </c>
      <c r="G186" s="2">
        <v>1995</v>
      </c>
      <c r="H186" s="83"/>
      <c r="I186" s="70">
        <v>12.893474528382285</v>
      </c>
      <c r="J186" s="7">
        <v>39.008859000000001</v>
      </c>
      <c r="K186" s="7">
        <v>-76.745043999999993</v>
      </c>
    </row>
    <row r="187" spans="1:11">
      <c r="A187" s="82" t="s">
        <v>772</v>
      </c>
      <c r="B187" s="82" t="s">
        <v>773</v>
      </c>
      <c r="C187" s="82" t="s">
        <v>58</v>
      </c>
      <c r="D187" s="82" t="s">
        <v>774</v>
      </c>
      <c r="E187" s="82"/>
      <c r="F187" s="82" t="s">
        <v>775</v>
      </c>
      <c r="G187" s="83"/>
      <c r="H187" s="2">
        <v>1999</v>
      </c>
      <c r="I187" s="70">
        <v>165.58463592070925</v>
      </c>
      <c r="J187" s="7">
        <v>39.614595000000001</v>
      </c>
      <c r="K187" s="7">
        <v>-76.206040000000002</v>
      </c>
    </row>
    <row r="188" spans="1:11">
      <c r="A188" s="82" t="s">
        <v>776</v>
      </c>
      <c r="B188" s="82" t="s">
        <v>777</v>
      </c>
      <c r="C188" s="82" t="s">
        <v>58</v>
      </c>
      <c r="D188" s="82" t="s">
        <v>778</v>
      </c>
      <c r="E188" s="82"/>
      <c r="F188" s="82" t="s">
        <v>779</v>
      </c>
      <c r="G188" s="83"/>
      <c r="H188" s="2">
        <v>1990</v>
      </c>
      <c r="I188" s="70">
        <v>22.201442341150099</v>
      </c>
      <c r="J188" s="7">
        <v>39.439152999999997</v>
      </c>
      <c r="K188" s="7">
        <v>-76.307626999999997</v>
      </c>
    </row>
    <row r="189" spans="1:11">
      <c r="A189" s="82" t="s">
        <v>780</v>
      </c>
      <c r="B189" s="82" t="s">
        <v>781</v>
      </c>
      <c r="C189" s="82" t="s">
        <v>58</v>
      </c>
      <c r="D189" s="82" t="s">
        <v>782</v>
      </c>
      <c r="E189" s="82"/>
      <c r="F189" s="82" t="s">
        <v>783</v>
      </c>
      <c r="G189" s="2">
        <v>1992</v>
      </c>
      <c r="H189" s="83"/>
      <c r="I189" s="70">
        <v>0.58259515008704799</v>
      </c>
      <c r="J189" s="7">
        <v>39.602231000000003</v>
      </c>
      <c r="K189" s="7">
        <v>-75.943385000000006</v>
      </c>
    </row>
    <row r="190" spans="1:11">
      <c r="A190" s="82" t="s">
        <v>784</v>
      </c>
      <c r="B190" s="82" t="s">
        <v>785</v>
      </c>
      <c r="C190" s="82" t="s">
        <v>58</v>
      </c>
      <c r="D190" s="82" t="s">
        <v>786</v>
      </c>
      <c r="E190" s="82"/>
      <c r="F190" s="82" t="s">
        <v>787</v>
      </c>
      <c r="G190" s="83"/>
      <c r="H190" s="2">
        <v>1990</v>
      </c>
      <c r="I190" s="70">
        <v>24.473854352816733</v>
      </c>
      <c r="J190" s="7">
        <v>38.960293999999998</v>
      </c>
      <c r="K190" s="7">
        <v>-76.925838999999996</v>
      </c>
    </row>
    <row r="191" spans="1:11">
      <c r="A191" s="82" t="s">
        <v>788</v>
      </c>
      <c r="B191" s="82" t="s">
        <v>789</v>
      </c>
      <c r="C191" s="82" t="s">
        <v>790</v>
      </c>
      <c r="D191" s="82" t="s">
        <v>791</v>
      </c>
      <c r="E191" s="82"/>
      <c r="F191" s="82" t="s">
        <v>177</v>
      </c>
      <c r="G191" s="2">
        <v>1991</v>
      </c>
      <c r="H191" s="83"/>
      <c r="I191" s="70">
        <v>2.2314538621362647</v>
      </c>
      <c r="J191" s="7">
        <v>38.933233999999999</v>
      </c>
      <c r="K191" s="7">
        <v>-77.050510000000003</v>
      </c>
    </row>
    <row r="192" spans="1:11">
      <c r="A192" s="82" t="s">
        <v>792</v>
      </c>
      <c r="B192" s="82" t="s">
        <v>793</v>
      </c>
      <c r="C192" s="82" t="s">
        <v>790</v>
      </c>
      <c r="D192" s="82" t="s">
        <v>794</v>
      </c>
      <c r="E192" s="82"/>
      <c r="F192" s="82" t="s">
        <v>177</v>
      </c>
      <c r="G192" s="2">
        <v>1995</v>
      </c>
      <c r="H192" s="83"/>
      <c r="I192" s="70">
        <v>0.16162863255318299</v>
      </c>
      <c r="J192" s="7">
        <v>38.921028999999997</v>
      </c>
      <c r="K192" s="7">
        <v>-77.050192999999993</v>
      </c>
    </row>
    <row r="193" spans="1:11">
      <c r="A193" s="82" t="s">
        <v>795</v>
      </c>
      <c r="B193" s="82" t="s">
        <v>796</v>
      </c>
      <c r="C193" s="82" t="s">
        <v>790</v>
      </c>
      <c r="D193" s="82" t="s">
        <v>797</v>
      </c>
      <c r="E193" s="82"/>
      <c r="F193" s="82" t="s">
        <v>177</v>
      </c>
      <c r="G193" s="2">
        <v>1995</v>
      </c>
      <c r="H193" s="83"/>
      <c r="I193" s="70">
        <v>1.4760952306476844</v>
      </c>
      <c r="J193" s="7">
        <v>38.916012000000002</v>
      </c>
      <c r="K193" s="7">
        <v>-77.058834000000004</v>
      </c>
    </row>
    <row r="194" spans="1:11">
      <c r="A194" s="82" t="s">
        <v>798</v>
      </c>
      <c r="B194" s="82" t="s">
        <v>799</v>
      </c>
      <c r="C194" s="82" t="s">
        <v>58</v>
      </c>
      <c r="D194" s="82" t="s">
        <v>800</v>
      </c>
      <c r="E194" s="82"/>
      <c r="F194" s="82" t="s">
        <v>801</v>
      </c>
      <c r="G194" s="2">
        <v>1994</v>
      </c>
      <c r="H194" s="83"/>
      <c r="I194" s="70">
        <v>26.813281791737943</v>
      </c>
      <c r="J194" s="7">
        <v>38.898775999999998</v>
      </c>
      <c r="K194" s="7">
        <v>-76.800880000000006</v>
      </c>
    </row>
    <row r="195" spans="1:11">
      <c r="A195" s="82" t="s">
        <v>802</v>
      </c>
      <c r="B195" s="82" t="s">
        <v>803</v>
      </c>
      <c r="C195" s="82" t="s">
        <v>58</v>
      </c>
      <c r="D195" s="82" t="s">
        <v>663</v>
      </c>
      <c r="E195" s="82"/>
      <c r="F195" s="82" t="s">
        <v>801</v>
      </c>
      <c r="G195" s="2">
        <v>1998</v>
      </c>
      <c r="H195" s="83"/>
      <c r="I195" s="70">
        <v>14.033873885209875</v>
      </c>
      <c r="J195" s="7">
        <v>38.875836</v>
      </c>
      <c r="K195" s="7">
        <v>-76.798117000000005</v>
      </c>
    </row>
    <row r="196" spans="1:11">
      <c r="A196" s="82" t="s">
        <v>804</v>
      </c>
      <c r="B196" s="82" t="s">
        <v>805</v>
      </c>
      <c r="C196" s="82" t="s">
        <v>58</v>
      </c>
      <c r="D196" s="82" t="s">
        <v>663</v>
      </c>
      <c r="E196" s="82"/>
      <c r="F196" s="82" t="s">
        <v>806</v>
      </c>
      <c r="G196" s="2">
        <v>1998</v>
      </c>
      <c r="H196" s="83"/>
      <c r="I196" s="70">
        <v>32.661792094869512</v>
      </c>
      <c r="J196" s="7">
        <v>38.570811999999997</v>
      </c>
      <c r="K196" s="7">
        <v>-76.629251999999994</v>
      </c>
    </row>
    <row r="197" spans="1:11">
      <c r="A197" s="82" t="s">
        <v>807</v>
      </c>
      <c r="B197" s="82" t="s">
        <v>808</v>
      </c>
      <c r="C197" s="82" t="s">
        <v>58</v>
      </c>
      <c r="D197" s="82" t="s">
        <v>663</v>
      </c>
      <c r="E197" s="82"/>
      <c r="F197" s="82" t="s">
        <v>809</v>
      </c>
      <c r="G197" s="2">
        <v>1998</v>
      </c>
      <c r="H197" s="83"/>
      <c r="I197" s="70">
        <v>17.315513421671309</v>
      </c>
      <c r="J197" s="7">
        <v>38.449095</v>
      </c>
      <c r="K197" s="7">
        <v>-76.495323999999997</v>
      </c>
    </row>
    <row r="198" spans="1:11">
      <c r="A198" s="82" t="s">
        <v>810</v>
      </c>
      <c r="B198" s="82" t="s">
        <v>811</v>
      </c>
      <c r="C198" s="82" t="s">
        <v>58</v>
      </c>
      <c r="D198" s="82" t="s">
        <v>663</v>
      </c>
      <c r="E198" s="82"/>
      <c r="F198" s="82" t="s">
        <v>812</v>
      </c>
      <c r="G198" s="2">
        <v>1998</v>
      </c>
      <c r="H198" s="83"/>
      <c r="I198" s="70">
        <v>96.358473801594215</v>
      </c>
      <c r="J198" s="7">
        <v>38.596001999999999</v>
      </c>
      <c r="K198" s="7">
        <v>-77.056552999999994</v>
      </c>
    </row>
    <row r="199" spans="1:11">
      <c r="A199" s="82" t="s">
        <v>813</v>
      </c>
      <c r="B199" s="82" t="s">
        <v>814</v>
      </c>
      <c r="C199" s="82" t="s">
        <v>58</v>
      </c>
      <c r="D199" s="82" t="s">
        <v>815</v>
      </c>
      <c r="E199" s="82"/>
      <c r="F199" s="82" t="s">
        <v>816</v>
      </c>
      <c r="G199" s="2">
        <v>1998</v>
      </c>
      <c r="H199" s="83"/>
      <c r="I199" s="70">
        <v>8.542760655569186</v>
      </c>
      <c r="J199" s="7">
        <v>39.047508999999998</v>
      </c>
      <c r="K199" s="7">
        <v>-76.685890999999998</v>
      </c>
    </row>
    <row r="200" spans="1:11">
      <c r="A200" s="82" t="s">
        <v>817</v>
      </c>
      <c r="B200" s="82" t="s">
        <v>818</v>
      </c>
      <c r="C200" s="82" t="s">
        <v>58</v>
      </c>
      <c r="D200" s="82" t="s">
        <v>819</v>
      </c>
      <c r="E200" s="82"/>
      <c r="F200" s="82" t="s">
        <v>165</v>
      </c>
      <c r="G200" s="2">
        <v>1994</v>
      </c>
      <c r="H200" s="83"/>
      <c r="I200" s="70">
        <v>0.16794132720189969</v>
      </c>
      <c r="J200" s="7">
        <v>39.119031</v>
      </c>
      <c r="K200" s="7">
        <v>-76.782814999999999</v>
      </c>
    </row>
    <row r="201" spans="1:11">
      <c r="A201" s="82" t="s">
        <v>820</v>
      </c>
      <c r="B201" s="82" t="s">
        <v>821</v>
      </c>
      <c r="C201" s="82" t="s">
        <v>58</v>
      </c>
      <c r="D201" s="82" t="s">
        <v>663</v>
      </c>
      <c r="E201" s="82"/>
      <c r="F201" s="82" t="s">
        <v>822</v>
      </c>
      <c r="G201" s="2">
        <v>2007</v>
      </c>
      <c r="H201" s="83"/>
      <c r="I201" s="70">
        <v>5.6495969888026218</v>
      </c>
      <c r="J201" s="7">
        <v>39.665098999999998</v>
      </c>
      <c r="K201" s="7">
        <v>-77.540043999999995</v>
      </c>
    </row>
    <row r="202" spans="1:11">
      <c r="A202" s="82" t="s">
        <v>823</v>
      </c>
      <c r="B202" s="82" t="s">
        <v>824</v>
      </c>
      <c r="C202" s="82" t="s">
        <v>58</v>
      </c>
      <c r="D202" s="82" t="s">
        <v>825</v>
      </c>
      <c r="E202" s="82"/>
      <c r="F202" s="82" t="s">
        <v>826</v>
      </c>
      <c r="G202" s="2">
        <v>2007</v>
      </c>
      <c r="H202" s="83"/>
      <c r="I202" s="70">
        <v>583.02915573586733</v>
      </c>
      <c r="J202" s="7">
        <v>39.597980999999997</v>
      </c>
      <c r="K202" s="7">
        <v>-78.774180999999999</v>
      </c>
    </row>
    <row r="203" spans="1:11">
      <c r="A203" s="82" t="s">
        <v>827</v>
      </c>
      <c r="B203" s="82" t="s">
        <v>828</v>
      </c>
      <c r="C203" s="82" t="s">
        <v>58</v>
      </c>
      <c r="D203" s="82" t="s">
        <v>663</v>
      </c>
      <c r="E203" s="82"/>
      <c r="F203" s="82" t="s">
        <v>829</v>
      </c>
      <c r="G203" s="2">
        <v>2005</v>
      </c>
      <c r="H203" s="83"/>
      <c r="I203" s="70">
        <v>7.9840175317418105E-2</v>
      </c>
      <c r="J203" s="7">
        <v>39.695349</v>
      </c>
      <c r="K203" s="7">
        <v>-76.127319</v>
      </c>
    </row>
    <row r="204" spans="1:11">
      <c r="A204" s="82" t="s">
        <v>830</v>
      </c>
      <c r="B204" s="82" t="s">
        <v>831</v>
      </c>
      <c r="C204" s="82" t="s">
        <v>58</v>
      </c>
      <c r="D204" s="82" t="s">
        <v>832</v>
      </c>
      <c r="E204" s="82"/>
      <c r="F204" s="82" t="s">
        <v>826</v>
      </c>
      <c r="G204" s="2">
        <v>2008</v>
      </c>
      <c r="H204" s="83"/>
      <c r="I204" s="70">
        <v>312.49049323439903</v>
      </c>
      <c r="J204" s="7">
        <v>39.601306999999998</v>
      </c>
      <c r="K204" s="7">
        <v>-78.812062999999995</v>
      </c>
    </row>
    <row r="205" spans="1:11">
      <c r="A205" s="82" t="s">
        <v>833</v>
      </c>
      <c r="B205" s="82" t="s">
        <v>834</v>
      </c>
      <c r="C205" s="82" t="s">
        <v>58</v>
      </c>
      <c r="D205" s="82" t="s">
        <v>835</v>
      </c>
      <c r="E205" s="82"/>
      <c r="F205" s="82" t="s">
        <v>836</v>
      </c>
      <c r="G205" s="2">
        <v>2008</v>
      </c>
      <c r="H205" s="83"/>
      <c r="I205" s="70">
        <v>17.390439495742996</v>
      </c>
      <c r="J205" s="7">
        <v>39.600465999999997</v>
      </c>
      <c r="K205" s="7">
        <v>-78.813720000000004</v>
      </c>
    </row>
    <row r="206" spans="1:11">
      <c r="A206" s="82" t="s">
        <v>837</v>
      </c>
      <c r="B206" s="82" t="s">
        <v>838</v>
      </c>
      <c r="C206" s="82" t="s">
        <v>58</v>
      </c>
      <c r="D206" s="82" t="s">
        <v>839</v>
      </c>
      <c r="E206" s="82"/>
      <c r="F206" s="82" t="s">
        <v>840</v>
      </c>
      <c r="G206" s="2">
        <v>2008</v>
      </c>
      <c r="H206" s="83"/>
      <c r="I206" s="70">
        <v>8.6291365955826134</v>
      </c>
      <c r="J206" s="7">
        <v>39.580900999999997</v>
      </c>
      <c r="K206" s="7">
        <v>-77.640732</v>
      </c>
    </row>
    <row r="207" spans="1:11">
      <c r="A207" s="82" t="s">
        <v>841</v>
      </c>
      <c r="B207" s="82" t="s">
        <v>842</v>
      </c>
      <c r="C207" s="82" t="s">
        <v>175</v>
      </c>
      <c r="D207" s="82" t="s">
        <v>843</v>
      </c>
      <c r="E207" s="82"/>
      <c r="F207" s="82" t="s">
        <v>177</v>
      </c>
      <c r="G207" s="2">
        <v>2004</v>
      </c>
      <c r="H207" s="83"/>
      <c r="I207" s="70">
        <v>0.80454876635545036</v>
      </c>
      <c r="J207" s="7">
        <v>38.931914999999996</v>
      </c>
      <c r="K207" s="7">
        <v>-77.048501000000002</v>
      </c>
    </row>
    <row r="208" spans="1:11">
      <c r="A208" s="82" t="s">
        <v>844</v>
      </c>
      <c r="B208" s="82" t="s">
        <v>845</v>
      </c>
      <c r="C208" s="82" t="s">
        <v>58</v>
      </c>
      <c r="D208" s="82" t="s">
        <v>663</v>
      </c>
      <c r="E208" s="82"/>
      <c r="F208" s="82" t="s">
        <v>829</v>
      </c>
      <c r="G208" s="83"/>
      <c r="H208" s="2">
        <v>1998</v>
      </c>
      <c r="I208" s="70">
        <v>58.432181638166149</v>
      </c>
      <c r="J208" s="7">
        <v>39.695191999999999</v>
      </c>
      <c r="K208" s="7">
        <v>-76.128799000000001</v>
      </c>
    </row>
    <row r="209" spans="1:11">
      <c r="A209" s="82" t="s">
        <v>846</v>
      </c>
      <c r="B209" s="82" t="s">
        <v>847</v>
      </c>
      <c r="C209" s="82" t="s">
        <v>58</v>
      </c>
      <c r="D209" s="82" t="s">
        <v>663</v>
      </c>
      <c r="E209" s="82"/>
      <c r="F209" s="82" t="s">
        <v>848</v>
      </c>
      <c r="G209" s="2">
        <v>2007</v>
      </c>
      <c r="H209" s="83"/>
      <c r="I209" s="70">
        <v>6.5534474262977573</v>
      </c>
      <c r="J209" s="7">
        <v>38.609009</v>
      </c>
      <c r="K209" s="7">
        <v>-75.815355999999994</v>
      </c>
    </row>
    <row r="210" spans="1:11">
      <c r="A210" s="82" t="s">
        <v>849</v>
      </c>
      <c r="B210" s="82" t="s">
        <v>850</v>
      </c>
      <c r="C210" s="82" t="s">
        <v>58</v>
      </c>
      <c r="D210" s="82" t="s">
        <v>521</v>
      </c>
      <c r="E210" s="82"/>
      <c r="F210" s="82" t="s">
        <v>522</v>
      </c>
      <c r="G210" s="2">
        <v>1989</v>
      </c>
      <c r="H210" s="83"/>
      <c r="I210" s="70">
        <v>54.616268110607201</v>
      </c>
      <c r="J210" s="7">
        <v>39.212397000000003</v>
      </c>
      <c r="K210" s="7">
        <v>-76.696888999999999</v>
      </c>
    </row>
    <row r="211" spans="1:11">
      <c r="A211" s="82" t="s">
        <v>851</v>
      </c>
      <c r="B211" s="82" t="s">
        <v>852</v>
      </c>
      <c r="C211" s="82" t="s">
        <v>58</v>
      </c>
      <c r="D211" s="82" t="s">
        <v>853</v>
      </c>
      <c r="E211" s="82"/>
      <c r="F211" s="82" t="s">
        <v>172</v>
      </c>
      <c r="G211" s="2">
        <v>1990</v>
      </c>
      <c r="H211" s="83"/>
      <c r="I211" s="70">
        <v>0.65921518417630554</v>
      </c>
      <c r="J211" s="7">
        <v>39.214387000000002</v>
      </c>
      <c r="K211" s="7">
        <v>-76.695515999999998</v>
      </c>
    </row>
    <row r="212" spans="1:11">
      <c r="A212" s="82" t="s">
        <v>854</v>
      </c>
      <c r="B212" s="82" t="s">
        <v>855</v>
      </c>
      <c r="C212" s="82" t="s">
        <v>59</v>
      </c>
      <c r="D212" s="82" t="s">
        <v>856</v>
      </c>
      <c r="E212" s="82"/>
      <c r="F212" s="82" t="s">
        <v>731</v>
      </c>
      <c r="G212" s="2">
        <v>2011</v>
      </c>
      <c r="H212" s="83"/>
      <c r="I212" s="70">
        <v>1.261275192612807</v>
      </c>
      <c r="J212" s="7">
        <v>40.676445999999999</v>
      </c>
      <c r="K212" s="7">
        <v>-78.201159000000004</v>
      </c>
    </row>
    <row r="213" spans="1:11">
      <c r="A213" s="82" t="s">
        <v>857</v>
      </c>
      <c r="B213" s="82" t="s">
        <v>858</v>
      </c>
      <c r="C213" s="82" t="s">
        <v>59</v>
      </c>
      <c r="D213" s="82" t="s">
        <v>663</v>
      </c>
      <c r="E213" s="82"/>
      <c r="F213" s="82" t="s">
        <v>458</v>
      </c>
      <c r="G213" s="2">
        <v>1998</v>
      </c>
      <c r="H213" s="83"/>
      <c r="I213" s="70">
        <v>6.7497583621715904</v>
      </c>
      <c r="J213" s="7">
        <v>40.160988000000003</v>
      </c>
      <c r="K213" s="7">
        <v>-76.298828999999998</v>
      </c>
    </row>
    <row r="214" spans="1:11">
      <c r="A214" s="82" t="s">
        <v>859</v>
      </c>
      <c r="B214" s="82" t="s">
        <v>860</v>
      </c>
      <c r="C214" s="82" t="s">
        <v>59</v>
      </c>
      <c r="D214" s="82" t="s">
        <v>861</v>
      </c>
      <c r="E214" s="82"/>
      <c r="F214" s="82" t="s">
        <v>458</v>
      </c>
      <c r="G214" s="2">
        <v>1998</v>
      </c>
      <c r="H214" s="83"/>
      <c r="I214" s="70">
        <v>0.13535938339049899</v>
      </c>
      <c r="J214" s="7">
        <v>40.159593999999998</v>
      </c>
      <c r="K214" s="7">
        <v>-76.297139000000001</v>
      </c>
    </row>
    <row r="215" spans="1:11">
      <c r="A215" s="82" t="s">
        <v>862</v>
      </c>
      <c r="B215" s="82" t="s">
        <v>863</v>
      </c>
      <c r="C215" s="82" t="s">
        <v>60</v>
      </c>
      <c r="D215" s="82" t="s">
        <v>864</v>
      </c>
      <c r="E215" s="82"/>
      <c r="F215" s="82" t="s">
        <v>865</v>
      </c>
      <c r="G215" s="2">
        <v>2011</v>
      </c>
      <c r="H215" s="83"/>
      <c r="I215" s="70">
        <v>306.61109332184236</v>
      </c>
      <c r="J215" s="7">
        <v>38.949449999999999</v>
      </c>
      <c r="K215" s="7">
        <v>-78.198772000000005</v>
      </c>
    </row>
    <row r="216" spans="1:11">
      <c r="A216" s="82" t="s">
        <v>866</v>
      </c>
      <c r="B216" s="82" t="s">
        <v>867</v>
      </c>
      <c r="C216" s="82" t="s">
        <v>60</v>
      </c>
      <c r="D216" s="82" t="s">
        <v>868</v>
      </c>
      <c r="E216" s="82"/>
      <c r="F216" s="82" t="s">
        <v>869</v>
      </c>
      <c r="G216" s="2">
        <v>2004</v>
      </c>
      <c r="H216" s="83"/>
      <c r="I216" s="70">
        <v>19.900981008071472</v>
      </c>
      <c r="J216" s="7">
        <v>38.230902</v>
      </c>
      <c r="K216" s="7">
        <v>-78.927691999999993</v>
      </c>
    </row>
    <row r="217" spans="1:11">
      <c r="A217" s="82" t="s">
        <v>870</v>
      </c>
      <c r="B217" s="82" t="s">
        <v>871</v>
      </c>
      <c r="C217" s="82" t="s">
        <v>60</v>
      </c>
      <c r="D217" s="82" t="s">
        <v>872</v>
      </c>
      <c r="E217" s="82"/>
      <c r="F217" s="82" t="s">
        <v>873</v>
      </c>
      <c r="G217" s="2">
        <v>2011</v>
      </c>
      <c r="H217" s="83"/>
      <c r="I217" s="70">
        <v>0.52830256533404585</v>
      </c>
      <c r="J217" s="7">
        <v>37.544998999999997</v>
      </c>
      <c r="K217" s="7">
        <v>-76.986215999999999</v>
      </c>
    </row>
    <row r="218" spans="1:11">
      <c r="A218" s="82" t="s">
        <v>874</v>
      </c>
      <c r="B218" s="82" t="s">
        <v>875</v>
      </c>
      <c r="C218" s="82" t="s">
        <v>60</v>
      </c>
      <c r="D218" s="82" t="s">
        <v>876</v>
      </c>
      <c r="E218" s="82"/>
      <c r="F218" s="82" t="s">
        <v>877</v>
      </c>
      <c r="G218" s="2">
        <v>2009</v>
      </c>
      <c r="H218" s="83"/>
      <c r="I218" s="70">
        <v>61.008229530770983</v>
      </c>
      <c r="J218" s="7">
        <v>38.651653000000003</v>
      </c>
      <c r="K218" s="7">
        <v>-78.210386999999997</v>
      </c>
    </row>
    <row r="219" spans="1:11">
      <c r="A219" s="82" t="s">
        <v>878</v>
      </c>
      <c r="B219" s="82"/>
      <c r="C219" s="82" t="s">
        <v>60</v>
      </c>
      <c r="D219" s="82" t="s">
        <v>879</v>
      </c>
      <c r="E219" s="82"/>
      <c r="F219" s="82" t="s">
        <v>880</v>
      </c>
      <c r="G219" s="2">
        <v>2012</v>
      </c>
      <c r="H219" s="83"/>
      <c r="I219" s="70">
        <v>233.81687869217637</v>
      </c>
      <c r="J219" s="7">
        <v>38.059933999999998</v>
      </c>
      <c r="K219" s="7">
        <v>-78.899621999999994</v>
      </c>
    </row>
    <row r="220" spans="1:11">
      <c r="A220" s="82" t="s">
        <v>881</v>
      </c>
      <c r="B220" s="82"/>
      <c r="C220" s="82" t="s">
        <v>60</v>
      </c>
      <c r="D220" s="82" t="s">
        <v>882</v>
      </c>
      <c r="E220" s="82"/>
      <c r="F220" s="82" t="s">
        <v>880</v>
      </c>
      <c r="G220" s="2">
        <v>2012</v>
      </c>
      <c r="H220" s="83"/>
      <c r="I220" s="70">
        <v>0.48120391861452599</v>
      </c>
      <c r="J220" s="7">
        <v>38.059427999999997</v>
      </c>
      <c r="K220" s="7">
        <v>-78.891745999999998</v>
      </c>
    </row>
    <row r="221" spans="1:11">
      <c r="A221" s="82" t="s">
        <v>883</v>
      </c>
      <c r="B221" s="82"/>
      <c r="C221" s="82" t="s">
        <v>59</v>
      </c>
      <c r="D221" s="82" t="s">
        <v>884</v>
      </c>
      <c r="E221" s="82"/>
      <c r="F221" s="82" t="s">
        <v>885</v>
      </c>
      <c r="G221" s="2">
        <v>2014</v>
      </c>
      <c r="H221" s="83"/>
      <c r="I221" s="70">
        <v>7.630199210798871</v>
      </c>
      <c r="J221" s="7">
        <v>39.840407999999996</v>
      </c>
      <c r="K221" s="7">
        <v>-77.969351000000003</v>
      </c>
    </row>
    <row r="222" spans="1:11">
      <c r="A222" s="82" t="s">
        <v>886</v>
      </c>
      <c r="B222" s="82"/>
      <c r="C222" s="82" t="s">
        <v>59</v>
      </c>
      <c r="D222" s="82" t="s">
        <v>887</v>
      </c>
      <c r="E222" s="82"/>
      <c r="F222" s="82" t="s">
        <v>888</v>
      </c>
      <c r="G222" s="2">
        <v>2014</v>
      </c>
      <c r="H222" s="83"/>
      <c r="I222" s="70">
        <v>10.875311644502199</v>
      </c>
      <c r="J222" s="7">
        <v>40.274737999999999</v>
      </c>
      <c r="K222" s="7">
        <v>-76.621617999999998</v>
      </c>
    </row>
    <row r="223" spans="1:11">
      <c r="A223" s="82" t="s">
        <v>889</v>
      </c>
      <c r="B223" s="82"/>
      <c r="C223" s="82" t="s">
        <v>59</v>
      </c>
      <c r="D223" s="82" t="s">
        <v>890</v>
      </c>
      <c r="E223" s="82"/>
      <c r="F223" s="82" t="s">
        <v>891</v>
      </c>
      <c r="G223" s="2">
        <v>2014</v>
      </c>
      <c r="H223" s="83"/>
      <c r="I223" s="70">
        <v>1.7396671060887767</v>
      </c>
      <c r="J223" s="7">
        <v>39.967004000000003</v>
      </c>
      <c r="K223" s="7">
        <v>-76.806027</v>
      </c>
    </row>
    <row r="224" spans="1:11">
      <c r="A224" s="82" t="s">
        <v>892</v>
      </c>
      <c r="B224" s="82"/>
      <c r="C224" s="82" t="s">
        <v>59</v>
      </c>
      <c r="D224" s="82" t="s">
        <v>893</v>
      </c>
      <c r="E224" s="82"/>
      <c r="F224" s="82"/>
      <c r="G224" s="2">
        <v>2013</v>
      </c>
      <c r="H224" s="83"/>
      <c r="I224" s="70">
        <v>1.55706800088749</v>
      </c>
      <c r="J224" s="7">
        <v>41.044403000000003</v>
      </c>
      <c r="K224" s="7">
        <v>-78.219727000000006</v>
      </c>
    </row>
    <row r="225" spans="1:11">
      <c r="A225" s="82" t="s">
        <v>894</v>
      </c>
      <c r="B225" s="82"/>
      <c r="C225" s="82" t="s">
        <v>60</v>
      </c>
      <c r="D225" s="82" t="s">
        <v>895</v>
      </c>
      <c r="E225" s="82"/>
      <c r="F225" s="82" t="s">
        <v>896</v>
      </c>
      <c r="G225" s="2">
        <v>2013</v>
      </c>
      <c r="H225" s="83"/>
      <c r="I225" s="70">
        <v>39.054541566006165</v>
      </c>
      <c r="J225" s="7">
        <v>38.357588999999997</v>
      </c>
      <c r="K225" s="7">
        <v>-79.030908999999994</v>
      </c>
    </row>
    <row r="226" spans="1:11">
      <c r="A226" s="82" t="s">
        <v>897</v>
      </c>
      <c r="B226" s="82" t="s">
        <v>663</v>
      </c>
      <c r="C226" s="82" t="s">
        <v>60</v>
      </c>
      <c r="D226" s="82" t="s">
        <v>898</v>
      </c>
      <c r="E226" s="82" t="s">
        <v>663</v>
      </c>
      <c r="F226" s="82" t="s">
        <v>899</v>
      </c>
      <c r="G226" s="2">
        <v>2007</v>
      </c>
      <c r="H226" s="83"/>
      <c r="I226" s="70">
        <v>56.091889691019048</v>
      </c>
      <c r="J226" s="7">
        <v>37.808973999999999</v>
      </c>
      <c r="K226" s="7">
        <v>-77.133962999999994</v>
      </c>
    </row>
    <row r="227" spans="1:11">
      <c r="A227" s="82" t="s">
        <v>900</v>
      </c>
      <c r="B227" s="82" t="s">
        <v>663</v>
      </c>
      <c r="C227" s="82" t="s">
        <v>60</v>
      </c>
      <c r="D227" s="82" t="s">
        <v>901</v>
      </c>
      <c r="E227" s="82" t="s">
        <v>663</v>
      </c>
      <c r="F227" s="82" t="s">
        <v>902</v>
      </c>
      <c r="G227" s="2">
        <v>2011</v>
      </c>
      <c r="H227" s="83"/>
      <c r="I227" s="70">
        <v>9.7694368664596727</v>
      </c>
      <c r="J227" s="7">
        <v>38.128435000000003</v>
      </c>
      <c r="K227" s="7">
        <v>-78.712378000000001</v>
      </c>
    </row>
    <row r="228" spans="1:11">
      <c r="A228" s="82" t="s">
        <v>903</v>
      </c>
      <c r="B228" s="82" t="s">
        <v>663</v>
      </c>
      <c r="C228" s="82" t="s">
        <v>60</v>
      </c>
      <c r="D228" s="82" t="s">
        <v>904</v>
      </c>
      <c r="E228" s="82" t="s">
        <v>663</v>
      </c>
      <c r="F228" s="82" t="s">
        <v>905</v>
      </c>
      <c r="G228" s="2">
        <v>999</v>
      </c>
      <c r="H228" s="2">
        <v>2015</v>
      </c>
      <c r="I228" s="70">
        <v>13.807947426713538</v>
      </c>
      <c r="J228" s="7">
        <v>38.311501</v>
      </c>
      <c r="K228" s="7">
        <v>-77.447440999999998</v>
      </c>
    </row>
    <row r="229" spans="1:11">
      <c r="A229" s="82" t="s">
        <v>906</v>
      </c>
      <c r="B229" s="82" t="s">
        <v>663</v>
      </c>
      <c r="C229" s="82" t="s">
        <v>58</v>
      </c>
      <c r="D229" s="82" t="s">
        <v>142</v>
      </c>
      <c r="E229" s="82" t="s">
        <v>663</v>
      </c>
      <c r="F229" s="82" t="s">
        <v>907</v>
      </c>
      <c r="G229" s="2">
        <v>2015</v>
      </c>
      <c r="H229" s="83"/>
      <c r="I229" s="70">
        <v>2.2362892403892043</v>
      </c>
      <c r="J229" s="7">
        <v>39.047989999999999</v>
      </c>
      <c r="K229" s="7">
        <v>-76.061886999999999</v>
      </c>
    </row>
    <row r="230" spans="1:11">
      <c r="A230" s="82" t="s">
        <v>908</v>
      </c>
      <c r="B230" s="82" t="s">
        <v>663</v>
      </c>
      <c r="C230" s="82" t="s">
        <v>59</v>
      </c>
      <c r="D230" s="82" t="s">
        <v>909</v>
      </c>
      <c r="E230" s="82" t="s">
        <v>663</v>
      </c>
      <c r="F230" s="82" t="s">
        <v>910</v>
      </c>
      <c r="G230" s="2">
        <v>2015</v>
      </c>
      <c r="H230" s="83"/>
      <c r="I230" s="70">
        <v>1.3783702492786158</v>
      </c>
      <c r="J230" s="7">
        <v>40.388463999999999</v>
      </c>
      <c r="K230" s="7">
        <v>-78.386938000000001</v>
      </c>
    </row>
    <row r="231" spans="1:11">
      <c r="A231" s="82" t="s">
        <v>911</v>
      </c>
      <c r="B231" s="82" t="s">
        <v>663</v>
      </c>
      <c r="C231" s="82" t="s">
        <v>59</v>
      </c>
      <c r="D231" s="82" t="s">
        <v>912</v>
      </c>
      <c r="E231" s="82" t="s">
        <v>663</v>
      </c>
      <c r="F231" s="82" t="s">
        <v>638</v>
      </c>
      <c r="G231" s="2">
        <v>2015</v>
      </c>
      <c r="H231" s="83"/>
      <c r="I231" s="70">
        <v>0.6082730207262329</v>
      </c>
      <c r="J231" s="7">
        <v>40.256506000000002</v>
      </c>
      <c r="K231" s="7">
        <v>-76.465237999999999</v>
      </c>
    </row>
    <row r="232" spans="1:11">
      <c r="A232" s="82" t="s">
        <v>913</v>
      </c>
      <c r="B232" s="82"/>
      <c r="C232" s="82" t="s">
        <v>60</v>
      </c>
      <c r="D232" s="82" t="s">
        <v>914</v>
      </c>
      <c r="E232" s="82"/>
      <c r="F232" s="82" t="s">
        <v>915</v>
      </c>
      <c r="G232" s="2">
        <v>2017</v>
      </c>
      <c r="H232" s="83"/>
      <c r="I232" s="70">
        <v>21.846511296823881</v>
      </c>
      <c r="J232" s="7">
        <v>38.016286000000001</v>
      </c>
      <c r="K232" s="7">
        <v>-78.519188</v>
      </c>
    </row>
    <row r="233" spans="1:11">
      <c r="A233" s="64" t="s">
        <v>916</v>
      </c>
      <c r="B233" s="65"/>
      <c r="C233" s="64" t="s">
        <v>59</v>
      </c>
      <c r="D233" s="64" t="s">
        <v>917</v>
      </c>
      <c r="E233" s="65"/>
      <c r="F233" s="64" t="s">
        <v>918</v>
      </c>
      <c r="G233" s="66">
        <v>2017</v>
      </c>
      <c r="H233" s="67"/>
      <c r="I233" s="68">
        <v>3.36</v>
      </c>
      <c r="J233" s="69">
        <v>41.208156000000002</v>
      </c>
      <c r="K233" s="69">
        <v>-75.900227999999998</v>
      </c>
    </row>
    <row r="234" spans="1:11">
      <c r="A234" s="64" t="s">
        <v>919</v>
      </c>
      <c r="B234" s="65"/>
      <c r="C234" s="64" t="s">
        <v>59</v>
      </c>
      <c r="D234" s="64" t="s">
        <v>920</v>
      </c>
      <c r="E234" s="65"/>
      <c r="F234" s="64" t="s">
        <v>921</v>
      </c>
      <c r="G234" s="66">
        <v>2017</v>
      </c>
      <c r="H234" s="67"/>
      <c r="I234" s="68">
        <v>1.43</v>
      </c>
      <c r="J234" s="69">
        <v>40.0366</v>
      </c>
      <c r="K234" s="69">
        <v>-77.3416</v>
      </c>
    </row>
    <row r="235" spans="1:11">
      <c r="A235" s="64" t="s">
        <v>922</v>
      </c>
      <c r="B235" s="65"/>
      <c r="C235" s="64" t="s">
        <v>59</v>
      </c>
      <c r="D235" s="64" t="s">
        <v>923</v>
      </c>
      <c r="E235" s="65"/>
      <c r="F235" s="64" t="s">
        <v>924</v>
      </c>
      <c r="G235" s="66">
        <v>2017</v>
      </c>
      <c r="H235" s="67"/>
      <c r="I235" s="68">
        <v>96.61</v>
      </c>
      <c r="J235" s="69">
        <v>40.599029000000002</v>
      </c>
      <c r="K235" s="69">
        <v>-78.652144000000007</v>
      </c>
    </row>
    <row r="236" spans="1:11">
      <c r="A236" s="64" t="s">
        <v>925</v>
      </c>
      <c r="B236" s="65"/>
      <c r="C236" s="64" t="s">
        <v>59</v>
      </c>
      <c r="D236" s="64" t="s">
        <v>926</v>
      </c>
      <c r="E236" s="65"/>
      <c r="F236" s="64" t="s">
        <v>927</v>
      </c>
      <c r="G236" s="66">
        <v>2017</v>
      </c>
      <c r="H236" s="67"/>
      <c r="I236" s="68">
        <v>6.86</v>
      </c>
      <c r="J236" s="69">
        <v>41.339300000000001</v>
      </c>
      <c r="K236" s="69">
        <v>-76.226299999999995</v>
      </c>
    </row>
    <row r="237" spans="1:11">
      <c r="A237" s="64" t="s">
        <v>928</v>
      </c>
      <c r="B237" s="65"/>
      <c r="C237" s="64" t="s">
        <v>59</v>
      </c>
      <c r="D237" s="64" t="s">
        <v>929</v>
      </c>
      <c r="E237" s="65"/>
      <c r="F237" s="64" t="s">
        <v>929</v>
      </c>
      <c r="G237" s="66">
        <v>2017</v>
      </c>
      <c r="H237" s="67"/>
      <c r="I237" s="68">
        <v>0.86</v>
      </c>
      <c r="J237" s="69">
        <v>40.043900000000001</v>
      </c>
      <c r="K237" s="69">
        <v>-76.591300000000004</v>
      </c>
    </row>
    <row r="238" spans="1:11">
      <c r="A238" s="64" t="s">
        <v>930</v>
      </c>
      <c r="B238" s="65"/>
      <c r="C238" s="64" t="s">
        <v>59</v>
      </c>
      <c r="D238" s="64" t="s">
        <v>931</v>
      </c>
      <c r="E238" s="65"/>
      <c r="F238" s="64" t="s">
        <v>932</v>
      </c>
      <c r="G238" s="66">
        <v>2017</v>
      </c>
      <c r="H238" s="67"/>
      <c r="I238" s="68">
        <v>0.99</v>
      </c>
      <c r="J238" s="69">
        <v>40.047899999999998</v>
      </c>
      <c r="K238" s="69">
        <v>-76.602199999999996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98"/>
  <sheetViews>
    <sheetView topLeftCell="F217" workbookViewId="0">
      <selection activeCell="O222" sqref="O222"/>
    </sheetView>
  </sheetViews>
  <sheetFormatPr defaultRowHeight="12.6"/>
  <cols>
    <col min="1" max="1" width="15.7109375" customWidth="1"/>
    <col min="2" max="2" width="16" customWidth="1"/>
    <col min="3" max="3" width="10.7109375" customWidth="1"/>
    <col min="4" max="4" width="39.7109375" customWidth="1"/>
    <col min="5" max="5" width="20.7109375" customWidth="1"/>
    <col min="6" max="6" width="24.7109375" customWidth="1"/>
    <col min="7" max="7" width="12.140625" style="1" customWidth="1"/>
    <col min="8" max="8" width="14.42578125" style="1" customWidth="1"/>
    <col min="9" max="9" width="13" customWidth="1"/>
    <col min="10" max="10" width="10.42578125" customWidth="1"/>
    <col min="11" max="11" width="10.7109375" customWidth="1"/>
  </cols>
  <sheetData>
    <row r="1" spans="1:11" s="4" customFormat="1" ht="57.75" customHeight="1">
      <c r="A1" s="3" t="s">
        <v>66</v>
      </c>
      <c r="B1" s="3" t="s">
        <v>67</v>
      </c>
      <c r="C1" s="3" t="s">
        <v>68</v>
      </c>
      <c r="D1" s="3" t="s">
        <v>69</v>
      </c>
      <c r="E1" s="3" t="s">
        <v>70</v>
      </c>
      <c r="F1" s="3" t="s">
        <v>71</v>
      </c>
      <c r="G1" s="3" t="s">
        <v>72</v>
      </c>
      <c r="H1" s="3" t="s">
        <v>73</v>
      </c>
      <c r="I1" s="5" t="s">
        <v>74</v>
      </c>
      <c r="J1" s="5" t="s">
        <v>75</v>
      </c>
      <c r="K1" s="5" t="s">
        <v>76</v>
      </c>
    </row>
    <row r="2" spans="1:11">
      <c r="A2" s="82" t="s">
        <v>903</v>
      </c>
      <c r="B2" s="82" t="s">
        <v>663</v>
      </c>
      <c r="C2" s="82" t="s">
        <v>60</v>
      </c>
      <c r="D2" s="82" t="s">
        <v>904</v>
      </c>
      <c r="E2" s="82" t="s">
        <v>663</v>
      </c>
      <c r="F2" s="82" t="s">
        <v>905</v>
      </c>
      <c r="G2" s="2">
        <v>999</v>
      </c>
      <c r="H2" s="2">
        <v>2015</v>
      </c>
      <c r="I2" s="70">
        <v>13.807947426713538</v>
      </c>
      <c r="J2" s="7">
        <v>38.311501</v>
      </c>
      <c r="K2" s="7">
        <v>-77.447440999999998</v>
      </c>
    </row>
    <row r="3" spans="1:11">
      <c r="A3" s="82" t="s">
        <v>149</v>
      </c>
      <c r="B3" s="82" t="s">
        <v>150</v>
      </c>
      <c r="C3" s="82" t="s">
        <v>58</v>
      </c>
      <c r="D3" s="82" t="s">
        <v>150</v>
      </c>
      <c r="E3" s="82"/>
      <c r="F3" s="82" t="s">
        <v>151</v>
      </c>
      <c r="G3" s="2">
        <v>999</v>
      </c>
      <c r="H3" s="2"/>
      <c r="I3" s="70">
        <v>0.29196879218173599</v>
      </c>
      <c r="J3" s="7">
        <v>39.523617999999999</v>
      </c>
      <c r="K3" s="7">
        <v>-76.141287000000005</v>
      </c>
    </row>
    <row r="4" spans="1:11">
      <c r="A4" s="82" t="s">
        <v>154</v>
      </c>
      <c r="B4" s="82" t="s">
        <v>155</v>
      </c>
      <c r="C4" s="82" t="s">
        <v>58</v>
      </c>
      <c r="D4" s="82" t="s">
        <v>155</v>
      </c>
      <c r="E4" s="82"/>
      <c r="F4" s="82" t="s">
        <v>151</v>
      </c>
      <c r="G4" s="2">
        <v>999</v>
      </c>
      <c r="H4" s="2"/>
      <c r="I4" s="70">
        <v>24.530605904839835</v>
      </c>
      <c r="J4" s="7">
        <v>39.527301000000001</v>
      </c>
      <c r="K4" s="7">
        <v>-76.143376000000004</v>
      </c>
    </row>
    <row r="5" spans="1:11">
      <c r="A5" s="82" t="s">
        <v>156</v>
      </c>
      <c r="B5" s="82" t="s">
        <v>157</v>
      </c>
      <c r="C5" s="82" t="s">
        <v>58</v>
      </c>
      <c r="D5" s="82"/>
      <c r="E5" s="82"/>
      <c r="F5" s="82" t="s">
        <v>158</v>
      </c>
      <c r="G5" s="2">
        <v>999</v>
      </c>
      <c r="H5" s="2"/>
      <c r="I5" s="70">
        <v>3.0000391810562768</v>
      </c>
      <c r="J5" s="7">
        <v>39.026470000000003</v>
      </c>
      <c r="K5" s="7">
        <v>-76.448725999999994</v>
      </c>
    </row>
    <row r="6" spans="1:11">
      <c r="A6" s="82" t="s">
        <v>162</v>
      </c>
      <c r="B6" s="82" t="s">
        <v>163</v>
      </c>
      <c r="C6" s="82" t="s">
        <v>58</v>
      </c>
      <c r="D6" s="82" t="s">
        <v>164</v>
      </c>
      <c r="E6" s="82"/>
      <c r="F6" s="82" t="s">
        <v>165</v>
      </c>
      <c r="G6" s="2">
        <v>999</v>
      </c>
      <c r="H6" s="2"/>
      <c r="I6" s="70">
        <v>19.552508197427937</v>
      </c>
      <c r="J6" s="7">
        <v>39.142919999999997</v>
      </c>
      <c r="K6" s="7">
        <v>-76.781811000000005</v>
      </c>
    </row>
    <row r="7" spans="1:11">
      <c r="A7" s="82" t="s">
        <v>170</v>
      </c>
      <c r="B7" s="82" t="s">
        <v>171</v>
      </c>
      <c r="C7" s="82" t="s">
        <v>58</v>
      </c>
      <c r="D7" s="82"/>
      <c r="E7" s="82"/>
      <c r="F7" s="82" t="s">
        <v>172</v>
      </c>
      <c r="G7" s="2">
        <v>999</v>
      </c>
      <c r="H7" s="2"/>
      <c r="I7" s="70">
        <v>24.503269300532814</v>
      </c>
      <c r="J7" s="7">
        <v>39.208553000000002</v>
      </c>
      <c r="K7" s="7">
        <v>-76.697187999999997</v>
      </c>
    </row>
    <row r="8" spans="1:11">
      <c r="A8" s="82" t="s">
        <v>178</v>
      </c>
      <c r="B8" s="82" t="s">
        <v>179</v>
      </c>
      <c r="C8" s="82" t="s">
        <v>58</v>
      </c>
      <c r="D8" s="82" t="s">
        <v>180</v>
      </c>
      <c r="E8" s="82"/>
      <c r="F8" s="82" t="s">
        <v>181</v>
      </c>
      <c r="G8" s="2">
        <v>999</v>
      </c>
      <c r="H8" s="2"/>
      <c r="I8" s="70">
        <v>15.364466908723498</v>
      </c>
      <c r="J8" s="7">
        <v>39.101667999999997</v>
      </c>
      <c r="K8" s="7">
        <v>-76.686197000000007</v>
      </c>
    </row>
    <row r="9" spans="1:11">
      <c r="A9" s="82" t="s">
        <v>133</v>
      </c>
      <c r="B9" s="82" t="s">
        <v>134</v>
      </c>
      <c r="C9" s="82" t="s">
        <v>58</v>
      </c>
      <c r="D9" s="82" t="s">
        <v>135</v>
      </c>
      <c r="E9" s="82"/>
      <c r="F9" s="82"/>
      <c r="G9" s="2">
        <v>999</v>
      </c>
      <c r="H9" s="83"/>
      <c r="I9" s="70">
        <v>164.46436096906277</v>
      </c>
      <c r="J9" s="7">
        <v>39.136499999999998</v>
      </c>
      <c r="K9" s="7">
        <v>-76.832328000000004</v>
      </c>
    </row>
    <row r="10" spans="1:11">
      <c r="A10" s="82" t="s">
        <v>220</v>
      </c>
      <c r="B10" s="82" t="s">
        <v>221</v>
      </c>
      <c r="C10" s="82" t="s">
        <v>59</v>
      </c>
      <c r="D10" s="82" t="s">
        <v>222</v>
      </c>
      <c r="E10" s="82"/>
      <c r="F10" s="82" t="s">
        <v>223</v>
      </c>
      <c r="G10" s="2">
        <v>999</v>
      </c>
      <c r="H10" s="83"/>
      <c r="I10" s="70">
        <v>12.458773778848158</v>
      </c>
      <c r="J10" s="7">
        <v>40.998856000000004</v>
      </c>
      <c r="K10" s="7">
        <v>-77.645089999999996</v>
      </c>
    </row>
    <row r="11" spans="1:11">
      <c r="A11" s="82" t="s">
        <v>417</v>
      </c>
      <c r="B11" s="82" t="s">
        <v>418</v>
      </c>
      <c r="C11" s="82" t="s">
        <v>59</v>
      </c>
      <c r="D11" s="82" t="s">
        <v>419</v>
      </c>
      <c r="E11" s="82"/>
      <c r="F11" s="82" t="s">
        <v>420</v>
      </c>
      <c r="G11" s="2">
        <v>999</v>
      </c>
      <c r="H11" s="83"/>
      <c r="I11" s="70">
        <v>14.329635806121937</v>
      </c>
      <c r="J11" s="7">
        <v>41.308278000000001</v>
      </c>
      <c r="K11" s="7">
        <v>-75.974281000000005</v>
      </c>
    </row>
    <row r="12" spans="1:11">
      <c r="A12" s="82" t="s">
        <v>639</v>
      </c>
      <c r="B12" s="82" t="s">
        <v>418</v>
      </c>
      <c r="C12" s="82" t="s">
        <v>59</v>
      </c>
      <c r="D12" s="82" t="s">
        <v>640</v>
      </c>
      <c r="E12" s="82"/>
      <c r="F12" s="82" t="s">
        <v>612</v>
      </c>
      <c r="G12" s="2">
        <v>999</v>
      </c>
      <c r="H12" s="83"/>
      <c r="I12" s="70">
        <v>0.23997296599890017</v>
      </c>
      <c r="J12" s="7">
        <v>41.298946999999998</v>
      </c>
      <c r="K12" s="7">
        <v>-75.927447999999998</v>
      </c>
    </row>
    <row r="13" spans="1:11">
      <c r="A13" s="82" t="s">
        <v>736</v>
      </c>
      <c r="B13" s="82" t="s">
        <v>737</v>
      </c>
      <c r="C13" s="82" t="s">
        <v>59</v>
      </c>
      <c r="D13" s="82" t="s">
        <v>738</v>
      </c>
      <c r="E13" s="82"/>
      <c r="F13" s="82" t="s">
        <v>232</v>
      </c>
      <c r="G13" s="2">
        <v>999</v>
      </c>
      <c r="H13" s="83"/>
      <c r="I13" s="70">
        <v>2.1646722617290561</v>
      </c>
      <c r="J13" s="7">
        <v>40.735317000000002</v>
      </c>
      <c r="K13" s="7">
        <v>-77.885577999999995</v>
      </c>
    </row>
    <row r="14" spans="1:11">
      <c r="A14" s="82"/>
      <c r="B14" s="82"/>
      <c r="C14" s="82"/>
      <c r="D14" s="82"/>
      <c r="E14" s="82"/>
      <c r="F14" s="82"/>
      <c r="G14" s="2"/>
      <c r="H14" s="83"/>
      <c r="I14" s="70"/>
      <c r="J14" s="7"/>
      <c r="K14" s="7"/>
    </row>
    <row r="15" spans="1:11">
      <c r="A15" s="82" t="s">
        <v>205</v>
      </c>
      <c r="B15" s="82" t="s">
        <v>206</v>
      </c>
      <c r="C15" s="82" t="s">
        <v>59</v>
      </c>
      <c r="D15" s="82" t="s">
        <v>207</v>
      </c>
      <c r="E15" s="82"/>
      <c r="F15" s="82"/>
      <c r="G15" s="2">
        <v>1989</v>
      </c>
      <c r="H15" s="83"/>
      <c r="I15" s="70">
        <v>16.87241991478292</v>
      </c>
      <c r="J15" s="7">
        <v>41.613798000000003</v>
      </c>
      <c r="K15" s="7">
        <v>-77.603500999999994</v>
      </c>
    </row>
    <row r="16" spans="1:11">
      <c r="A16" s="82" t="s">
        <v>519</v>
      </c>
      <c r="B16" s="82" t="s">
        <v>520</v>
      </c>
      <c r="C16" s="82" t="s">
        <v>60</v>
      </c>
      <c r="D16" s="82" t="s">
        <v>521</v>
      </c>
      <c r="E16" s="82"/>
      <c r="F16" s="82" t="s">
        <v>522</v>
      </c>
      <c r="G16" s="2">
        <v>1989</v>
      </c>
      <c r="H16" s="83"/>
      <c r="I16" s="70">
        <v>0.13065680162930801</v>
      </c>
      <c r="J16" s="7">
        <v>37.612281000000003</v>
      </c>
      <c r="K16" s="7">
        <v>-77.592704999999995</v>
      </c>
    </row>
    <row r="17" spans="1:11">
      <c r="A17" s="82" t="s">
        <v>849</v>
      </c>
      <c r="B17" s="82" t="s">
        <v>850</v>
      </c>
      <c r="C17" s="82" t="s">
        <v>58</v>
      </c>
      <c r="D17" s="82" t="s">
        <v>521</v>
      </c>
      <c r="E17" s="82"/>
      <c r="F17" s="82" t="s">
        <v>522</v>
      </c>
      <c r="G17" s="2">
        <v>1989</v>
      </c>
      <c r="H17" s="83"/>
      <c r="I17" s="70">
        <v>54.616268110607201</v>
      </c>
      <c r="J17" s="7">
        <v>39.212397000000003</v>
      </c>
      <c r="K17" s="7">
        <v>-76.696888999999999</v>
      </c>
    </row>
    <row r="18" spans="1:11">
      <c r="A18" s="82"/>
      <c r="B18" s="82"/>
      <c r="C18" s="82"/>
      <c r="D18" s="82"/>
      <c r="E18" s="82"/>
      <c r="F18" s="82"/>
      <c r="G18" s="2"/>
      <c r="H18" s="83"/>
      <c r="I18" s="70"/>
      <c r="J18" s="7"/>
      <c r="K18" s="7"/>
    </row>
    <row r="19" spans="1:11">
      <c r="A19" s="82" t="s">
        <v>851</v>
      </c>
      <c r="B19" s="82" t="s">
        <v>852</v>
      </c>
      <c r="C19" s="82" t="s">
        <v>58</v>
      </c>
      <c r="D19" s="82" t="s">
        <v>853</v>
      </c>
      <c r="E19" s="82"/>
      <c r="F19" s="82" t="s">
        <v>172</v>
      </c>
      <c r="G19" s="2">
        <v>1990</v>
      </c>
      <c r="H19" s="83"/>
      <c r="I19" s="70">
        <v>0.65921518417630554</v>
      </c>
      <c r="J19" s="7">
        <v>39.214387000000002</v>
      </c>
      <c r="K19" s="7">
        <v>-76.695515999999998</v>
      </c>
    </row>
    <row r="20" spans="1:11">
      <c r="A20" s="82"/>
      <c r="B20" s="82"/>
      <c r="C20" s="82"/>
      <c r="D20" s="82"/>
      <c r="E20" s="82"/>
      <c r="F20" s="82"/>
      <c r="G20" s="2"/>
      <c r="H20" s="83"/>
      <c r="I20" s="70"/>
      <c r="J20" s="7"/>
      <c r="K20" s="7"/>
    </row>
    <row r="21" spans="1:11">
      <c r="A21" s="82" t="s">
        <v>788</v>
      </c>
      <c r="B21" s="82" t="s">
        <v>789</v>
      </c>
      <c r="C21" s="82" t="s">
        <v>790</v>
      </c>
      <c r="D21" s="82" t="s">
        <v>791</v>
      </c>
      <c r="E21" s="82"/>
      <c r="F21" s="82" t="s">
        <v>177</v>
      </c>
      <c r="G21" s="2">
        <v>1991</v>
      </c>
      <c r="H21" s="83"/>
      <c r="I21" s="70">
        <v>2.2314538621362647</v>
      </c>
      <c r="J21" s="7">
        <v>38.933233999999999</v>
      </c>
      <c r="K21" s="7">
        <v>-77.050510000000003</v>
      </c>
    </row>
    <row r="22" spans="1:11">
      <c r="A22" s="82"/>
      <c r="B22" s="82"/>
      <c r="C22" s="82"/>
      <c r="D22" s="82"/>
      <c r="E22" s="82"/>
      <c r="F22" s="82"/>
      <c r="G22" s="2"/>
      <c r="H22" s="83"/>
      <c r="I22" s="70"/>
      <c r="J22" s="7"/>
      <c r="K22" s="7"/>
    </row>
    <row r="23" spans="1:11">
      <c r="A23" s="82" t="s">
        <v>754</v>
      </c>
      <c r="B23" s="82" t="s">
        <v>755</v>
      </c>
      <c r="C23" s="82" t="s">
        <v>58</v>
      </c>
      <c r="D23" s="82" t="s">
        <v>756</v>
      </c>
      <c r="E23" s="82"/>
      <c r="F23" s="82" t="s">
        <v>757</v>
      </c>
      <c r="G23" s="2">
        <v>1992</v>
      </c>
      <c r="H23" s="83"/>
      <c r="I23" s="70">
        <v>12.944199596418422</v>
      </c>
      <c r="J23" s="7">
        <v>39.642305999999998</v>
      </c>
      <c r="K23" s="7">
        <v>-75.866598999999994</v>
      </c>
    </row>
    <row r="24" spans="1:11">
      <c r="A24" s="82" t="s">
        <v>780</v>
      </c>
      <c r="B24" s="82" t="s">
        <v>781</v>
      </c>
      <c r="C24" s="82" t="s">
        <v>58</v>
      </c>
      <c r="D24" s="82" t="s">
        <v>782</v>
      </c>
      <c r="E24" s="82"/>
      <c r="F24" s="82" t="s">
        <v>783</v>
      </c>
      <c r="G24" s="2">
        <v>1992</v>
      </c>
      <c r="H24" s="83"/>
      <c r="I24" s="70">
        <v>0.58259515008704799</v>
      </c>
      <c r="J24" s="7">
        <v>39.602231000000003</v>
      </c>
      <c r="K24" s="7">
        <v>-75.943385000000006</v>
      </c>
    </row>
    <row r="25" spans="1:11">
      <c r="A25" s="82"/>
      <c r="B25" s="82"/>
      <c r="C25" s="82"/>
      <c r="D25" s="82"/>
      <c r="E25" s="82"/>
      <c r="F25" s="82"/>
      <c r="G25" s="2"/>
      <c r="H25" s="83"/>
      <c r="I25" s="70"/>
      <c r="J25" s="7"/>
      <c r="K25" s="7"/>
    </row>
    <row r="26" spans="1:11">
      <c r="A26" s="82" t="s">
        <v>758</v>
      </c>
      <c r="B26" s="82" t="s">
        <v>759</v>
      </c>
      <c r="C26" s="82" t="s">
        <v>58</v>
      </c>
      <c r="D26" s="82" t="s">
        <v>663</v>
      </c>
      <c r="E26" s="82"/>
      <c r="F26" s="82" t="s">
        <v>165</v>
      </c>
      <c r="G26" s="2">
        <v>1994</v>
      </c>
      <c r="H26" s="83"/>
      <c r="I26" s="70">
        <v>9.5094949673554847</v>
      </c>
      <c r="J26" s="7">
        <v>39.120753000000001</v>
      </c>
      <c r="K26" s="7">
        <v>-76.782094999999998</v>
      </c>
    </row>
    <row r="27" spans="1:11">
      <c r="A27" s="82" t="s">
        <v>798</v>
      </c>
      <c r="B27" s="82" t="s">
        <v>799</v>
      </c>
      <c r="C27" s="82" t="s">
        <v>58</v>
      </c>
      <c r="D27" s="82" t="s">
        <v>800</v>
      </c>
      <c r="E27" s="82"/>
      <c r="F27" s="82" t="s">
        <v>801</v>
      </c>
      <c r="G27" s="2">
        <v>1994</v>
      </c>
      <c r="H27" s="83"/>
      <c r="I27" s="70">
        <v>26.813281791737943</v>
      </c>
      <c r="J27" s="7">
        <v>38.898775999999998</v>
      </c>
      <c r="K27" s="7">
        <v>-76.800880000000006</v>
      </c>
    </row>
    <row r="28" spans="1:11">
      <c r="A28" s="82" t="s">
        <v>817</v>
      </c>
      <c r="B28" s="82" t="s">
        <v>818</v>
      </c>
      <c r="C28" s="82" t="s">
        <v>58</v>
      </c>
      <c r="D28" s="82" t="s">
        <v>819</v>
      </c>
      <c r="E28" s="82"/>
      <c r="F28" s="82" t="s">
        <v>165</v>
      </c>
      <c r="G28" s="2">
        <v>1994</v>
      </c>
      <c r="H28" s="83"/>
      <c r="I28" s="70">
        <v>0.16794132720189969</v>
      </c>
      <c r="J28" s="7">
        <v>39.119031</v>
      </c>
      <c r="K28" s="7">
        <v>-76.782814999999999</v>
      </c>
    </row>
    <row r="29" spans="1:11">
      <c r="A29" s="82"/>
      <c r="B29" s="82"/>
      <c r="C29" s="82"/>
      <c r="D29" s="82"/>
      <c r="E29" s="82"/>
      <c r="F29" s="82"/>
      <c r="G29" s="2"/>
      <c r="H29" s="83"/>
      <c r="I29" s="70"/>
      <c r="J29" s="7"/>
      <c r="K29" s="7"/>
    </row>
    <row r="30" spans="1:11">
      <c r="A30" s="82" t="s">
        <v>746</v>
      </c>
      <c r="B30" s="82" t="s">
        <v>747</v>
      </c>
      <c r="C30" s="82" t="s">
        <v>58</v>
      </c>
      <c r="D30" s="82" t="s">
        <v>748</v>
      </c>
      <c r="E30" s="82"/>
      <c r="F30" s="82" t="s">
        <v>749</v>
      </c>
      <c r="G30" s="2">
        <v>1995</v>
      </c>
      <c r="H30" s="83"/>
      <c r="I30" s="70">
        <v>11.930902481120654</v>
      </c>
      <c r="J30" s="7">
        <v>38.979447</v>
      </c>
      <c r="K30" s="7">
        <v>-76.918188999999998</v>
      </c>
    </row>
    <row r="31" spans="1:11">
      <c r="A31" s="82" t="s">
        <v>768</v>
      </c>
      <c r="B31" s="82" t="s">
        <v>769</v>
      </c>
      <c r="C31" s="82" t="s">
        <v>58</v>
      </c>
      <c r="D31" s="82" t="s">
        <v>770</v>
      </c>
      <c r="E31" s="82"/>
      <c r="F31" s="82" t="s">
        <v>771</v>
      </c>
      <c r="G31" s="2">
        <v>1995</v>
      </c>
      <c r="H31" s="83"/>
      <c r="I31" s="70">
        <v>12.893474528382285</v>
      </c>
      <c r="J31" s="7">
        <v>39.008859000000001</v>
      </c>
      <c r="K31" s="7">
        <v>-76.745043999999993</v>
      </c>
    </row>
    <row r="32" spans="1:11">
      <c r="A32" s="82" t="s">
        <v>792</v>
      </c>
      <c r="B32" s="82" t="s">
        <v>793</v>
      </c>
      <c r="C32" s="82" t="s">
        <v>790</v>
      </c>
      <c r="D32" s="82" t="s">
        <v>794</v>
      </c>
      <c r="E32" s="82"/>
      <c r="F32" s="82" t="s">
        <v>177</v>
      </c>
      <c r="G32" s="2">
        <v>1995</v>
      </c>
      <c r="H32" s="83"/>
      <c r="I32" s="70">
        <v>0.16162863255318299</v>
      </c>
      <c r="J32" s="7">
        <v>38.921028999999997</v>
      </c>
      <c r="K32" s="7">
        <v>-77.050192999999993</v>
      </c>
    </row>
    <row r="33" spans="1:11">
      <c r="A33" s="82" t="s">
        <v>795</v>
      </c>
      <c r="B33" s="82" t="s">
        <v>796</v>
      </c>
      <c r="C33" s="82" t="s">
        <v>790</v>
      </c>
      <c r="D33" s="82" t="s">
        <v>797</v>
      </c>
      <c r="E33" s="82"/>
      <c r="F33" s="82" t="s">
        <v>177</v>
      </c>
      <c r="G33" s="2">
        <v>1995</v>
      </c>
      <c r="H33" s="83"/>
      <c r="I33" s="70">
        <v>1.4760952306476844</v>
      </c>
      <c r="J33" s="7">
        <v>38.916012000000002</v>
      </c>
      <c r="K33" s="7">
        <v>-77.058834000000004</v>
      </c>
    </row>
    <row r="34" spans="1:11">
      <c r="A34" s="82"/>
      <c r="B34" s="82"/>
      <c r="C34" s="82"/>
      <c r="D34" s="82"/>
      <c r="E34" s="82"/>
      <c r="F34" s="82"/>
      <c r="G34" s="2"/>
      <c r="H34" s="83"/>
      <c r="I34" s="70"/>
      <c r="J34" s="7"/>
      <c r="K34" s="7"/>
    </row>
    <row r="35" spans="1:11">
      <c r="A35" s="82" t="s">
        <v>652</v>
      </c>
      <c r="B35" s="82" t="s">
        <v>653</v>
      </c>
      <c r="C35" s="82" t="s">
        <v>59</v>
      </c>
      <c r="D35" s="82" t="s">
        <v>654</v>
      </c>
      <c r="E35" s="82"/>
      <c r="F35" s="82" t="s">
        <v>655</v>
      </c>
      <c r="G35" s="2">
        <v>1997</v>
      </c>
      <c r="H35" s="83"/>
      <c r="I35" s="70">
        <v>27.842280732895016</v>
      </c>
      <c r="J35" s="7">
        <v>39.962919999999997</v>
      </c>
      <c r="K35" s="7">
        <v>-76.365171000000004</v>
      </c>
    </row>
    <row r="36" spans="1:11">
      <c r="A36" s="82" t="s">
        <v>656</v>
      </c>
      <c r="B36" s="82" t="s">
        <v>657</v>
      </c>
      <c r="C36" s="82" t="s">
        <v>59</v>
      </c>
      <c r="D36" s="82" t="s">
        <v>658</v>
      </c>
      <c r="E36" s="82" t="s">
        <v>659</v>
      </c>
      <c r="F36" s="82" t="s">
        <v>660</v>
      </c>
      <c r="G36" s="2">
        <v>1997</v>
      </c>
      <c r="H36" s="83"/>
      <c r="I36" s="70">
        <v>27.470986979251364</v>
      </c>
      <c r="J36" s="7">
        <v>40.037886999999998</v>
      </c>
      <c r="K36" s="7">
        <v>-76.342944000000003</v>
      </c>
    </row>
    <row r="37" spans="1:11">
      <c r="A37" s="82" t="s">
        <v>682</v>
      </c>
      <c r="B37" s="82" t="s">
        <v>683</v>
      </c>
      <c r="C37" s="82" t="s">
        <v>59</v>
      </c>
      <c r="D37" s="82" t="s">
        <v>684</v>
      </c>
      <c r="E37" s="82"/>
      <c r="F37" s="82" t="s">
        <v>685</v>
      </c>
      <c r="G37" s="2">
        <v>1997</v>
      </c>
      <c r="H37" s="83"/>
      <c r="I37" s="70">
        <v>231.89573728364363</v>
      </c>
      <c r="J37" s="7">
        <v>39.766660000000002</v>
      </c>
      <c r="K37" s="7">
        <v>-76.323283000000004</v>
      </c>
    </row>
    <row r="38" spans="1:11">
      <c r="A38" s="82" t="s">
        <v>706</v>
      </c>
      <c r="B38" s="82" t="s">
        <v>707</v>
      </c>
      <c r="C38" s="82" t="s">
        <v>59</v>
      </c>
      <c r="D38" s="82" t="s">
        <v>663</v>
      </c>
      <c r="E38" s="82"/>
      <c r="F38" s="82" t="s">
        <v>708</v>
      </c>
      <c r="G38" s="2">
        <v>1997</v>
      </c>
      <c r="H38" s="83"/>
      <c r="I38" s="70">
        <v>57.514213299282133</v>
      </c>
      <c r="J38" s="7">
        <v>41.016365999999998</v>
      </c>
      <c r="K38" s="7">
        <v>-77.516863999999998</v>
      </c>
    </row>
    <row r="39" spans="1:11">
      <c r="A39" s="82"/>
      <c r="B39" s="82"/>
      <c r="C39" s="82"/>
      <c r="D39" s="82"/>
      <c r="E39" s="82"/>
      <c r="F39" s="82"/>
      <c r="G39" s="2"/>
      <c r="H39" s="83"/>
      <c r="I39" s="70"/>
      <c r="J39" s="7"/>
      <c r="K39" s="7"/>
    </row>
    <row r="40" spans="1:11">
      <c r="A40" s="82" t="s">
        <v>193</v>
      </c>
      <c r="B40" s="82" t="s">
        <v>194</v>
      </c>
      <c r="C40" s="82" t="s">
        <v>59</v>
      </c>
      <c r="D40" s="82" t="s">
        <v>195</v>
      </c>
      <c r="E40" s="82"/>
      <c r="F40" s="82" t="s">
        <v>196</v>
      </c>
      <c r="G40" s="2">
        <v>1998</v>
      </c>
      <c r="H40" s="83"/>
      <c r="I40" s="70">
        <v>1.7922258268283171</v>
      </c>
      <c r="J40" s="7">
        <v>40.524994</v>
      </c>
      <c r="K40" s="7">
        <v>-78.357045999999997</v>
      </c>
    </row>
    <row r="41" spans="1:11">
      <c r="A41" s="82" t="s">
        <v>661</v>
      </c>
      <c r="B41" s="82" t="s">
        <v>662</v>
      </c>
      <c r="C41" s="82" t="s">
        <v>59</v>
      </c>
      <c r="D41" s="82" t="s">
        <v>663</v>
      </c>
      <c r="E41" s="82"/>
      <c r="F41" s="82" t="s">
        <v>660</v>
      </c>
      <c r="G41" s="2">
        <v>1998</v>
      </c>
      <c r="H41" s="83"/>
      <c r="I41" s="70">
        <v>15.69639895731707</v>
      </c>
      <c r="J41" s="7">
        <v>40.089322000000003</v>
      </c>
      <c r="K41" s="7">
        <v>-76.341351000000003</v>
      </c>
    </row>
    <row r="42" spans="1:11">
      <c r="A42" s="82" t="s">
        <v>664</v>
      </c>
      <c r="B42" s="82" t="s">
        <v>665</v>
      </c>
      <c r="C42" s="82" t="s">
        <v>59</v>
      </c>
      <c r="D42" s="82" t="s">
        <v>666</v>
      </c>
      <c r="E42" s="82"/>
      <c r="F42" s="82" t="s">
        <v>655</v>
      </c>
      <c r="G42" s="2">
        <v>1998</v>
      </c>
      <c r="H42" s="83"/>
      <c r="I42" s="70">
        <v>17.596181068989978</v>
      </c>
      <c r="J42" s="7">
        <v>40.069955999999998</v>
      </c>
      <c r="K42" s="7">
        <v>-76.261477999999997</v>
      </c>
    </row>
    <row r="43" spans="1:11">
      <c r="A43" s="82" t="s">
        <v>700</v>
      </c>
      <c r="B43" s="82" t="s">
        <v>701</v>
      </c>
      <c r="C43" s="82" t="s">
        <v>59</v>
      </c>
      <c r="D43" s="82" t="s">
        <v>702</v>
      </c>
      <c r="E43" s="82"/>
      <c r="F43" s="82" t="s">
        <v>219</v>
      </c>
      <c r="G43" s="2">
        <v>1998</v>
      </c>
      <c r="H43" s="83"/>
      <c r="I43" s="70">
        <v>0.66930259160161998</v>
      </c>
      <c r="J43" s="7">
        <v>40.939526000000001</v>
      </c>
      <c r="K43" s="7">
        <v>-77.788047000000006</v>
      </c>
    </row>
    <row r="44" spans="1:11">
      <c r="A44" s="82" t="s">
        <v>703</v>
      </c>
      <c r="B44" s="82" t="s">
        <v>704</v>
      </c>
      <c r="C44" s="82" t="s">
        <v>59</v>
      </c>
      <c r="D44" s="82" t="s">
        <v>663</v>
      </c>
      <c r="E44" s="82"/>
      <c r="F44" s="82" t="s">
        <v>705</v>
      </c>
      <c r="G44" s="2">
        <v>1998</v>
      </c>
      <c r="H44" s="83"/>
      <c r="I44" s="70">
        <v>203.7128643062741</v>
      </c>
      <c r="J44" s="7">
        <v>40.660305000000001</v>
      </c>
      <c r="K44" s="7">
        <v>-77.595830000000007</v>
      </c>
    </row>
    <row r="45" spans="1:11">
      <c r="A45" s="82" t="s">
        <v>709</v>
      </c>
      <c r="B45" s="82" t="s">
        <v>710</v>
      </c>
      <c r="C45" s="82" t="s">
        <v>59</v>
      </c>
      <c r="D45" s="82" t="s">
        <v>663</v>
      </c>
      <c r="E45" s="82"/>
      <c r="F45" s="82" t="s">
        <v>711</v>
      </c>
      <c r="G45" s="2">
        <v>1998</v>
      </c>
      <c r="H45" s="83"/>
      <c r="I45" s="70">
        <v>1.7648153275580967</v>
      </c>
      <c r="J45" s="7">
        <v>40.731011000000002</v>
      </c>
      <c r="K45" s="7">
        <v>-77.613257000000004</v>
      </c>
    </row>
    <row r="46" spans="1:11">
      <c r="A46" s="82" t="s">
        <v>802</v>
      </c>
      <c r="B46" s="82" t="s">
        <v>803</v>
      </c>
      <c r="C46" s="82" t="s">
        <v>58</v>
      </c>
      <c r="D46" s="82" t="s">
        <v>663</v>
      </c>
      <c r="E46" s="82"/>
      <c r="F46" s="82" t="s">
        <v>801</v>
      </c>
      <c r="G46" s="2">
        <v>1998</v>
      </c>
      <c r="H46" s="83"/>
      <c r="I46" s="70">
        <v>14.033873885209875</v>
      </c>
      <c r="J46" s="7">
        <v>38.875836</v>
      </c>
      <c r="K46" s="7">
        <v>-76.798117000000005</v>
      </c>
    </row>
    <row r="47" spans="1:11">
      <c r="A47" s="82" t="s">
        <v>804</v>
      </c>
      <c r="B47" s="82" t="s">
        <v>805</v>
      </c>
      <c r="C47" s="82" t="s">
        <v>58</v>
      </c>
      <c r="D47" s="82" t="s">
        <v>663</v>
      </c>
      <c r="E47" s="82"/>
      <c r="F47" s="82" t="s">
        <v>806</v>
      </c>
      <c r="G47" s="2">
        <v>1998</v>
      </c>
      <c r="H47" s="83"/>
      <c r="I47" s="70">
        <v>32.661792094869512</v>
      </c>
      <c r="J47" s="7">
        <v>38.570811999999997</v>
      </c>
      <c r="K47" s="7">
        <v>-76.629251999999994</v>
      </c>
    </row>
    <row r="48" spans="1:11">
      <c r="A48" s="82" t="s">
        <v>807</v>
      </c>
      <c r="B48" s="82" t="s">
        <v>808</v>
      </c>
      <c r="C48" s="82" t="s">
        <v>58</v>
      </c>
      <c r="D48" s="82" t="s">
        <v>663</v>
      </c>
      <c r="E48" s="82"/>
      <c r="F48" s="82" t="s">
        <v>809</v>
      </c>
      <c r="G48" s="2">
        <v>1998</v>
      </c>
      <c r="H48" s="83"/>
      <c r="I48" s="70">
        <v>17.315513421671309</v>
      </c>
      <c r="J48" s="7">
        <v>38.449095</v>
      </c>
      <c r="K48" s="7">
        <v>-76.495323999999997</v>
      </c>
    </row>
    <row r="49" spans="1:11">
      <c r="A49" s="82" t="s">
        <v>810</v>
      </c>
      <c r="B49" s="82" t="s">
        <v>811</v>
      </c>
      <c r="C49" s="82" t="s">
        <v>58</v>
      </c>
      <c r="D49" s="82" t="s">
        <v>663</v>
      </c>
      <c r="E49" s="82"/>
      <c r="F49" s="82" t="s">
        <v>812</v>
      </c>
      <c r="G49" s="2">
        <v>1998</v>
      </c>
      <c r="H49" s="83"/>
      <c r="I49" s="70">
        <v>96.358473801594215</v>
      </c>
      <c r="J49" s="7">
        <v>38.596001999999999</v>
      </c>
      <c r="K49" s="7">
        <v>-77.056552999999994</v>
      </c>
    </row>
    <row r="50" spans="1:11">
      <c r="A50" s="82" t="s">
        <v>813</v>
      </c>
      <c r="B50" s="82" t="s">
        <v>814</v>
      </c>
      <c r="C50" s="82" t="s">
        <v>58</v>
      </c>
      <c r="D50" s="82" t="s">
        <v>815</v>
      </c>
      <c r="E50" s="82"/>
      <c r="F50" s="82" t="s">
        <v>816</v>
      </c>
      <c r="G50" s="2">
        <v>1998</v>
      </c>
      <c r="H50" s="83"/>
      <c r="I50" s="70">
        <v>8.542760655569186</v>
      </c>
      <c r="J50" s="7">
        <v>39.047508999999998</v>
      </c>
      <c r="K50" s="7">
        <v>-76.685890999999998</v>
      </c>
    </row>
    <row r="51" spans="1:11">
      <c r="A51" s="82" t="s">
        <v>857</v>
      </c>
      <c r="B51" s="82" t="s">
        <v>858</v>
      </c>
      <c r="C51" s="82" t="s">
        <v>59</v>
      </c>
      <c r="D51" s="82" t="s">
        <v>663</v>
      </c>
      <c r="E51" s="82"/>
      <c r="F51" s="82" t="s">
        <v>458</v>
      </c>
      <c r="G51" s="2">
        <v>1998</v>
      </c>
      <c r="H51" s="83"/>
      <c r="I51" s="70">
        <v>6.7497583621715904</v>
      </c>
      <c r="J51" s="7">
        <v>40.160988000000003</v>
      </c>
      <c r="K51" s="7">
        <v>-76.298828999999998</v>
      </c>
    </row>
    <row r="52" spans="1:11">
      <c r="A52" s="82" t="s">
        <v>859</v>
      </c>
      <c r="B52" s="82" t="s">
        <v>860</v>
      </c>
      <c r="C52" s="82" t="s">
        <v>59</v>
      </c>
      <c r="D52" s="82" t="s">
        <v>861</v>
      </c>
      <c r="E52" s="82"/>
      <c r="F52" s="82" t="s">
        <v>458</v>
      </c>
      <c r="G52" s="2">
        <v>1998</v>
      </c>
      <c r="H52" s="83"/>
      <c r="I52" s="70">
        <v>0.13535938339049899</v>
      </c>
      <c r="J52" s="7">
        <v>40.159593999999998</v>
      </c>
      <c r="K52" s="7">
        <v>-76.297139000000001</v>
      </c>
    </row>
    <row r="53" spans="1:11">
      <c r="A53" s="82"/>
      <c r="B53" s="82"/>
      <c r="C53" s="82"/>
      <c r="D53" s="82"/>
      <c r="E53" s="82"/>
      <c r="F53" s="82"/>
      <c r="G53" s="2"/>
      <c r="H53" s="83"/>
      <c r="I53" s="70"/>
      <c r="J53" s="7"/>
      <c r="K53" s="7"/>
    </row>
    <row r="54" spans="1:11">
      <c r="A54" s="82" t="s">
        <v>712</v>
      </c>
      <c r="B54" s="82" t="s">
        <v>713</v>
      </c>
      <c r="C54" s="82" t="s">
        <v>59</v>
      </c>
      <c r="D54" s="82" t="s">
        <v>714</v>
      </c>
      <c r="E54" s="82"/>
      <c r="F54" s="82" t="s">
        <v>655</v>
      </c>
      <c r="G54" s="2">
        <v>1999</v>
      </c>
      <c r="H54" s="83"/>
      <c r="I54" s="70">
        <v>10.011478318473854</v>
      </c>
      <c r="J54" s="7">
        <v>40.129358000000003</v>
      </c>
      <c r="K54" s="7">
        <v>-76.196869000000007</v>
      </c>
    </row>
    <row r="55" spans="1:11">
      <c r="A55" s="82" t="s">
        <v>715</v>
      </c>
      <c r="B55" s="82" t="s">
        <v>716</v>
      </c>
      <c r="C55" s="82" t="s">
        <v>59</v>
      </c>
      <c r="D55" s="82" t="s">
        <v>663</v>
      </c>
      <c r="E55" s="82"/>
      <c r="F55" s="82" t="s">
        <v>219</v>
      </c>
      <c r="G55" s="2">
        <v>1999</v>
      </c>
      <c r="H55" s="83"/>
      <c r="I55" s="70">
        <v>11.50314569847648</v>
      </c>
      <c r="J55" s="7">
        <v>40.251493000000004</v>
      </c>
      <c r="K55" s="7">
        <v>-76.837390999999997</v>
      </c>
    </row>
    <row r="56" spans="1:11">
      <c r="A56" s="82"/>
      <c r="B56" s="82"/>
      <c r="C56" s="82"/>
      <c r="D56" s="82"/>
      <c r="E56" s="82"/>
      <c r="F56" s="82"/>
      <c r="G56" s="2"/>
      <c r="H56" s="83"/>
      <c r="I56" s="70"/>
      <c r="J56" s="7"/>
      <c r="K56" s="7"/>
    </row>
    <row r="57" spans="1:11">
      <c r="A57" s="82" t="s">
        <v>266</v>
      </c>
      <c r="B57" s="82" t="s">
        <v>267</v>
      </c>
      <c r="C57" s="82" t="s">
        <v>59</v>
      </c>
      <c r="D57" s="82" t="s">
        <v>268</v>
      </c>
      <c r="E57" s="82"/>
      <c r="F57" s="82" t="s">
        <v>269</v>
      </c>
      <c r="G57" s="2">
        <v>2000</v>
      </c>
      <c r="H57" s="83"/>
      <c r="I57" s="70">
        <v>67.663650704420533</v>
      </c>
      <c r="J57" s="7">
        <v>40.132593999999997</v>
      </c>
      <c r="K57" s="7">
        <v>-77.202178000000004</v>
      </c>
    </row>
    <row r="58" spans="1:11">
      <c r="A58" s="82" t="s">
        <v>667</v>
      </c>
      <c r="B58" s="82" t="s">
        <v>668</v>
      </c>
      <c r="C58" s="82" t="s">
        <v>59</v>
      </c>
      <c r="D58" s="82" t="s">
        <v>669</v>
      </c>
      <c r="E58" s="82"/>
      <c r="F58" s="82" t="s">
        <v>655</v>
      </c>
      <c r="G58" s="2">
        <v>2000</v>
      </c>
      <c r="H58" s="83"/>
      <c r="I58" s="70">
        <v>73.861319218431731</v>
      </c>
      <c r="J58" s="7">
        <v>40.153419999999997</v>
      </c>
      <c r="K58" s="7">
        <v>-76.127301000000003</v>
      </c>
    </row>
    <row r="59" spans="1:11">
      <c r="A59" s="82" t="s">
        <v>673</v>
      </c>
      <c r="B59" s="82" t="s">
        <v>674</v>
      </c>
      <c r="C59" s="82" t="s">
        <v>59</v>
      </c>
      <c r="D59" s="82" t="s">
        <v>675</v>
      </c>
      <c r="E59" s="82"/>
      <c r="F59" s="82" t="s">
        <v>676</v>
      </c>
      <c r="G59" s="2">
        <v>2000</v>
      </c>
      <c r="H59" s="83"/>
      <c r="I59" s="70">
        <v>2.3363336070068228</v>
      </c>
      <c r="J59" s="7">
        <v>40.176991000000001</v>
      </c>
      <c r="K59" s="7">
        <v>-76.191218000000006</v>
      </c>
    </row>
    <row r="60" spans="1:11">
      <c r="A60" s="82" t="s">
        <v>689</v>
      </c>
      <c r="B60" s="82" t="s">
        <v>690</v>
      </c>
      <c r="C60" s="82" t="s">
        <v>59</v>
      </c>
      <c r="D60" s="82" t="s">
        <v>663</v>
      </c>
      <c r="E60" s="82"/>
      <c r="F60" s="82" t="s">
        <v>691</v>
      </c>
      <c r="G60" s="2">
        <v>2000</v>
      </c>
      <c r="H60" s="83"/>
      <c r="I60" s="70">
        <v>63.845230805106397</v>
      </c>
      <c r="J60" s="7">
        <v>39.82938</v>
      </c>
      <c r="K60" s="7">
        <v>-76.761799999999994</v>
      </c>
    </row>
    <row r="61" spans="1:11">
      <c r="A61" s="82"/>
      <c r="B61" s="82"/>
      <c r="C61" s="82"/>
      <c r="D61" s="82"/>
      <c r="E61" s="82"/>
      <c r="F61" s="82"/>
      <c r="G61" s="2"/>
      <c r="H61" s="83"/>
      <c r="I61" s="70"/>
      <c r="J61" s="7"/>
      <c r="K61" s="7"/>
    </row>
    <row r="62" spans="1:11">
      <c r="A62" s="82" t="s">
        <v>425</v>
      </c>
      <c r="B62" s="82" t="s">
        <v>426</v>
      </c>
      <c r="C62" s="82" t="s">
        <v>59</v>
      </c>
      <c r="D62" s="82" t="s">
        <v>427</v>
      </c>
      <c r="E62" s="82"/>
      <c r="F62" s="82" t="s">
        <v>424</v>
      </c>
      <c r="G62" s="2">
        <v>2001</v>
      </c>
      <c r="H62" s="83"/>
      <c r="I62" s="70">
        <v>1.9105384667337293</v>
      </c>
      <c r="J62" s="7">
        <v>40.279152000000003</v>
      </c>
      <c r="K62" s="7">
        <v>-76.356863000000004</v>
      </c>
    </row>
    <row r="63" spans="1:11">
      <c r="A63" s="82" t="s">
        <v>677</v>
      </c>
      <c r="B63" s="82" t="s">
        <v>678</v>
      </c>
      <c r="C63" s="82" t="s">
        <v>59</v>
      </c>
      <c r="D63" s="82" t="s">
        <v>663</v>
      </c>
      <c r="E63" s="82"/>
      <c r="F63" s="82" t="s">
        <v>679</v>
      </c>
      <c r="G63" s="2">
        <v>2001</v>
      </c>
      <c r="H63" s="83"/>
      <c r="I63" s="70">
        <v>0.94028199274883395</v>
      </c>
      <c r="J63" s="7">
        <v>40.183388999999998</v>
      </c>
      <c r="K63" s="7">
        <v>-76.266165999999998</v>
      </c>
    </row>
    <row r="64" spans="1:11">
      <c r="A64" s="82" t="s">
        <v>680</v>
      </c>
      <c r="B64" s="82" t="s">
        <v>681</v>
      </c>
      <c r="C64" s="82" t="s">
        <v>59</v>
      </c>
      <c r="D64" s="82" t="s">
        <v>663</v>
      </c>
      <c r="E64" s="82"/>
      <c r="F64" s="82" t="s">
        <v>679</v>
      </c>
      <c r="G64" s="2">
        <v>2001</v>
      </c>
      <c r="H64" s="83"/>
      <c r="I64" s="70">
        <v>40.296859013515025</v>
      </c>
      <c r="J64" s="7">
        <v>40.189096999999997</v>
      </c>
      <c r="K64" s="7">
        <v>-76.273278000000005</v>
      </c>
    </row>
    <row r="65" spans="1:11">
      <c r="A65" s="82" t="s">
        <v>692</v>
      </c>
      <c r="B65" s="82" t="s">
        <v>693</v>
      </c>
      <c r="C65" s="82" t="s">
        <v>59</v>
      </c>
      <c r="D65" s="82" t="s">
        <v>694</v>
      </c>
      <c r="E65" s="82"/>
      <c r="F65" s="82" t="s">
        <v>695</v>
      </c>
      <c r="G65" s="2">
        <v>2001</v>
      </c>
      <c r="H65" s="83"/>
      <c r="I65" s="70">
        <v>97.032165178397136</v>
      </c>
      <c r="J65" s="7">
        <v>40.263134999999998</v>
      </c>
      <c r="K65" s="7">
        <v>-76.979239000000007</v>
      </c>
    </row>
    <row r="66" spans="1:11">
      <c r="A66" s="82"/>
      <c r="B66" s="82"/>
      <c r="C66" s="82"/>
      <c r="D66" s="82"/>
      <c r="E66" s="82"/>
      <c r="F66" s="82"/>
      <c r="G66" s="2"/>
      <c r="H66" s="83"/>
      <c r="I66" s="70"/>
      <c r="J66" s="7"/>
      <c r="K66" s="7"/>
    </row>
    <row r="67" spans="1:11">
      <c r="A67" s="82" t="s">
        <v>409</v>
      </c>
      <c r="B67" s="82" t="s">
        <v>410</v>
      </c>
      <c r="C67" s="82" t="s">
        <v>59</v>
      </c>
      <c r="D67" s="82" t="s">
        <v>411</v>
      </c>
      <c r="E67" s="82"/>
      <c r="F67" s="82" t="s">
        <v>412</v>
      </c>
      <c r="G67" s="2">
        <v>2002</v>
      </c>
      <c r="H67" s="83"/>
      <c r="I67" s="70">
        <v>0.91252825869065068</v>
      </c>
      <c r="J67" s="7">
        <v>41.258217000000002</v>
      </c>
      <c r="K67" s="7">
        <v>-75.792158999999998</v>
      </c>
    </row>
    <row r="68" spans="1:11">
      <c r="A68" s="82" t="s">
        <v>421</v>
      </c>
      <c r="B68" s="82" t="s">
        <v>422</v>
      </c>
      <c r="C68" s="82" t="s">
        <v>59</v>
      </c>
      <c r="D68" s="82" t="s">
        <v>423</v>
      </c>
      <c r="E68" s="82"/>
      <c r="F68" s="82" t="s">
        <v>424</v>
      </c>
      <c r="G68" s="2">
        <v>2002</v>
      </c>
      <c r="H68" s="83"/>
      <c r="I68" s="70">
        <v>0.82880117633994632</v>
      </c>
      <c r="J68" s="7">
        <v>40.277104000000001</v>
      </c>
      <c r="K68" s="7">
        <v>-76.358571999999995</v>
      </c>
    </row>
    <row r="69" spans="1:11">
      <c r="A69" s="82" t="s">
        <v>454</v>
      </c>
      <c r="B69" s="82" t="s">
        <v>455</v>
      </c>
      <c r="C69" s="82" t="s">
        <v>59</v>
      </c>
      <c r="D69" s="82" t="s">
        <v>456</v>
      </c>
      <c r="E69" s="82" t="s">
        <v>457</v>
      </c>
      <c r="F69" s="82" t="s">
        <v>458</v>
      </c>
      <c r="G69" s="2">
        <v>2002</v>
      </c>
      <c r="H69" s="83"/>
      <c r="I69" s="70">
        <v>6.3797459892430988</v>
      </c>
      <c r="J69" s="7">
        <v>40.114956999999997</v>
      </c>
      <c r="K69" s="7">
        <v>-76.248642000000004</v>
      </c>
    </row>
    <row r="70" spans="1:11">
      <c r="A70" s="82"/>
      <c r="B70" s="82"/>
      <c r="C70" s="82"/>
      <c r="D70" s="82"/>
      <c r="E70" s="82"/>
      <c r="F70" s="82"/>
      <c r="G70" s="2"/>
      <c r="H70" s="83"/>
      <c r="I70" s="70"/>
      <c r="J70" s="7"/>
      <c r="K70" s="7"/>
    </row>
    <row r="71" spans="1:11">
      <c r="A71" s="82" t="s">
        <v>442</v>
      </c>
      <c r="B71" s="82" t="s">
        <v>443</v>
      </c>
      <c r="C71" s="82" t="s">
        <v>59</v>
      </c>
      <c r="D71" s="82" t="s">
        <v>444</v>
      </c>
      <c r="E71" s="82"/>
      <c r="F71" s="82" t="s">
        <v>445</v>
      </c>
      <c r="G71" s="2">
        <v>2003</v>
      </c>
      <c r="H71" s="83"/>
      <c r="I71" s="70">
        <v>393.15797332757893</v>
      </c>
      <c r="J71" s="7">
        <v>40.191991999999999</v>
      </c>
      <c r="K71" s="7">
        <v>-77.373566999999994</v>
      </c>
    </row>
    <row r="72" spans="1:11">
      <c r="A72" s="82" t="s">
        <v>670</v>
      </c>
      <c r="B72" s="82" t="s">
        <v>671</v>
      </c>
      <c r="C72" s="82" t="s">
        <v>59</v>
      </c>
      <c r="D72" s="82" t="s">
        <v>663</v>
      </c>
      <c r="E72" s="82"/>
      <c r="F72" s="82" t="s">
        <v>672</v>
      </c>
      <c r="G72" s="2">
        <v>2003</v>
      </c>
      <c r="H72" s="83"/>
      <c r="I72" s="70">
        <v>15.126149165519635</v>
      </c>
      <c r="J72" s="7">
        <v>40.010294999999999</v>
      </c>
      <c r="K72" s="7">
        <v>-76.279144000000002</v>
      </c>
    </row>
    <row r="73" spans="1:11">
      <c r="A73" s="82" t="s">
        <v>686</v>
      </c>
      <c r="B73" s="82" t="s">
        <v>687</v>
      </c>
      <c r="C73" s="82" t="s">
        <v>59</v>
      </c>
      <c r="D73" s="82" t="s">
        <v>363</v>
      </c>
      <c r="E73" s="82"/>
      <c r="F73" s="82" t="s">
        <v>688</v>
      </c>
      <c r="G73" s="2">
        <v>2003</v>
      </c>
      <c r="H73" s="83"/>
      <c r="I73" s="70">
        <v>15.578912964157132</v>
      </c>
      <c r="J73" s="7">
        <v>40.003630999999999</v>
      </c>
      <c r="K73" s="7">
        <v>-76.111896000000002</v>
      </c>
    </row>
    <row r="74" spans="1:11">
      <c r="A74" s="82"/>
      <c r="B74" s="82"/>
      <c r="C74" s="82"/>
      <c r="D74" s="82"/>
      <c r="E74" s="82"/>
      <c r="F74" s="82"/>
      <c r="G74" s="2"/>
      <c r="H74" s="83"/>
      <c r="I74" s="70"/>
      <c r="J74" s="7"/>
      <c r="K74" s="7"/>
    </row>
    <row r="75" spans="1:11">
      <c r="A75" s="82" t="s">
        <v>152</v>
      </c>
      <c r="B75" s="82" t="s">
        <v>153</v>
      </c>
      <c r="C75" s="82" t="s">
        <v>58</v>
      </c>
      <c r="D75" s="82" t="s">
        <v>153</v>
      </c>
      <c r="E75" s="82"/>
      <c r="F75" s="82" t="s">
        <v>151</v>
      </c>
      <c r="G75" s="2">
        <v>2004</v>
      </c>
      <c r="H75" s="2"/>
      <c r="I75" s="70">
        <v>4.1242031242358673E-2</v>
      </c>
      <c r="J75" s="7">
        <v>39.526778999999998</v>
      </c>
      <c r="K75" s="7">
        <v>-76.143214999999998</v>
      </c>
    </row>
    <row r="76" spans="1:11">
      <c r="A76" s="82" t="s">
        <v>173</v>
      </c>
      <c r="B76" s="82" t="s">
        <v>174</v>
      </c>
      <c r="C76" s="82" t="s">
        <v>175</v>
      </c>
      <c r="D76" s="82" t="s">
        <v>176</v>
      </c>
      <c r="E76" s="82"/>
      <c r="F76" s="82" t="s">
        <v>177</v>
      </c>
      <c r="G76" s="2">
        <v>2004</v>
      </c>
      <c r="H76" s="2"/>
      <c r="I76" s="70">
        <v>1.1765067316551101</v>
      </c>
      <c r="J76" s="7">
        <v>38.922879000000002</v>
      </c>
      <c r="K76" s="7">
        <v>-77.048435999999995</v>
      </c>
    </row>
    <row r="77" spans="1:11">
      <c r="A77" s="82" t="s">
        <v>374</v>
      </c>
      <c r="B77" s="82" t="s">
        <v>375</v>
      </c>
      <c r="C77" s="82" t="s">
        <v>59</v>
      </c>
      <c r="D77" s="82" t="s">
        <v>376</v>
      </c>
      <c r="E77" s="82"/>
      <c r="F77" s="82" t="s">
        <v>376</v>
      </c>
      <c r="G77" s="2">
        <v>2004</v>
      </c>
      <c r="H77" s="83"/>
      <c r="I77" s="70">
        <v>0.43858864436422662</v>
      </c>
      <c r="J77" s="7">
        <v>40.622785999999998</v>
      </c>
      <c r="K77" s="7">
        <v>-76.403120999999999</v>
      </c>
    </row>
    <row r="78" spans="1:11">
      <c r="A78" s="82" t="s">
        <v>475</v>
      </c>
      <c r="B78" s="82" t="s">
        <v>476</v>
      </c>
      <c r="C78" s="82" t="s">
        <v>60</v>
      </c>
      <c r="D78" s="82" t="s">
        <v>477</v>
      </c>
      <c r="E78" s="82"/>
      <c r="F78" s="82" t="s">
        <v>478</v>
      </c>
      <c r="G78" s="2">
        <v>2004</v>
      </c>
      <c r="H78" s="83"/>
      <c r="I78" s="70">
        <v>415.01039721905181</v>
      </c>
      <c r="J78" s="7">
        <v>38.3371</v>
      </c>
      <c r="K78" s="7">
        <v>-78.728849999999994</v>
      </c>
    </row>
    <row r="79" spans="1:11">
      <c r="A79" s="82" t="s">
        <v>553</v>
      </c>
      <c r="B79" s="82" t="s">
        <v>554</v>
      </c>
      <c r="C79" s="82" t="s">
        <v>60</v>
      </c>
      <c r="D79" s="82" t="s">
        <v>555</v>
      </c>
      <c r="E79" s="82"/>
      <c r="F79" s="82" t="s">
        <v>556</v>
      </c>
      <c r="G79" s="2">
        <v>2004</v>
      </c>
      <c r="H79" s="83"/>
      <c r="I79" s="70">
        <v>2246.6077473758573</v>
      </c>
      <c r="J79" s="7">
        <v>38.323157000000002</v>
      </c>
      <c r="K79" s="7">
        <v>-77.489800000000002</v>
      </c>
    </row>
    <row r="80" spans="1:11">
      <c r="A80" s="82" t="s">
        <v>717</v>
      </c>
      <c r="B80" s="82" t="s">
        <v>718</v>
      </c>
      <c r="C80" s="82" t="s">
        <v>59</v>
      </c>
      <c r="D80" s="82" t="s">
        <v>719</v>
      </c>
      <c r="E80" s="82"/>
      <c r="F80" s="82" t="s">
        <v>720</v>
      </c>
      <c r="G80" s="2">
        <v>2004</v>
      </c>
      <c r="H80" s="83"/>
      <c r="I80" s="70">
        <v>212.98107371345773</v>
      </c>
      <c r="J80" s="7">
        <v>40.014485999999998</v>
      </c>
      <c r="K80" s="7">
        <v>-76.925782999999996</v>
      </c>
    </row>
    <row r="81" spans="1:11">
      <c r="A81" s="82" t="s">
        <v>841</v>
      </c>
      <c r="B81" s="82" t="s">
        <v>842</v>
      </c>
      <c r="C81" s="82" t="s">
        <v>175</v>
      </c>
      <c r="D81" s="82" t="s">
        <v>843</v>
      </c>
      <c r="E81" s="82"/>
      <c r="F81" s="82" t="s">
        <v>177</v>
      </c>
      <c r="G81" s="2">
        <v>2004</v>
      </c>
      <c r="H81" s="83"/>
      <c r="I81" s="70">
        <v>0.80454876635545036</v>
      </c>
      <c r="J81" s="7">
        <v>38.931914999999996</v>
      </c>
      <c r="K81" s="7">
        <v>-77.048501000000002</v>
      </c>
    </row>
    <row r="82" spans="1:11">
      <c r="A82" s="82" t="s">
        <v>866</v>
      </c>
      <c r="B82" s="82" t="s">
        <v>867</v>
      </c>
      <c r="C82" s="82" t="s">
        <v>60</v>
      </c>
      <c r="D82" s="82" t="s">
        <v>868</v>
      </c>
      <c r="E82" s="82"/>
      <c r="F82" s="82" t="s">
        <v>869</v>
      </c>
      <c r="G82" s="2">
        <v>2004</v>
      </c>
      <c r="H82" s="83"/>
      <c r="I82" s="70">
        <v>19.900981008071472</v>
      </c>
      <c r="J82" s="7">
        <v>38.230902</v>
      </c>
      <c r="K82" s="7">
        <v>-78.927691999999993</v>
      </c>
    </row>
    <row r="83" spans="1:11">
      <c r="A83" s="82"/>
      <c r="B83" s="82"/>
      <c r="C83" s="82"/>
      <c r="D83" s="82"/>
      <c r="E83" s="82"/>
      <c r="F83" s="82"/>
      <c r="G83" s="2"/>
      <c r="H83" s="83"/>
      <c r="I83" s="70"/>
      <c r="J83" s="7"/>
      <c r="K83" s="7"/>
    </row>
    <row r="84" spans="1:11">
      <c r="A84" s="82" t="s">
        <v>224</v>
      </c>
      <c r="B84" s="82" t="s">
        <v>225</v>
      </c>
      <c r="C84" s="82" t="s">
        <v>59</v>
      </c>
      <c r="D84" s="82" t="s">
        <v>226</v>
      </c>
      <c r="E84" s="82" t="s">
        <v>227</v>
      </c>
      <c r="F84" s="82" t="s">
        <v>228</v>
      </c>
      <c r="G84" s="2">
        <v>2005</v>
      </c>
      <c r="H84" s="83"/>
      <c r="I84" s="70">
        <v>19.591208559337307</v>
      </c>
      <c r="J84" s="7">
        <v>40.979613999999998</v>
      </c>
      <c r="K84" s="7">
        <v>-77.856530000000006</v>
      </c>
    </row>
    <row r="85" spans="1:11">
      <c r="A85" s="82" t="s">
        <v>402</v>
      </c>
      <c r="B85" s="82" t="s">
        <v>403</v>
      </c>
      <c r="C85" s="82" t="s">
        <v>59</v>
      </c>
      <c r="D85" s="82" t="s">
        <v>404</v>
      </c>
      <c r="E85" s="82"/>
      <c r="F85" s="82" t="s">
        <v>296</v>
      </c>
      <c r="G85" s="2">
        <v>2005</v>
      </c>
      <c r="H85" s="83"/>
      <c r="I85" s="70">
        <v>8.7883634831614081</v>
      </c>
      <c r="J85" s="7">
        <v>39.919815</v>
      </c>
      <c r="K85" s="7">
        <v>-77.454777000000007</v>
      </c>
    </row>
    <row r="86" spans="1:11">
      <c r="A86" s="82" t="s">
        <v>496</v>
      </c>
      <c r="B86" s="82" t="s">
        <v>497</v>
      </c>
      <c r="C86" s="82" t="s">
        <v>60</v>
      </c>
      <c r="D86" s="82" t="s">
        <v>498</v>
      </c>
      <c r="E86" s="82"/>
      <c r="F86" s="82" t="s">
        <v>499</v>
      </c>
      <c r="G86" s="2">
        <v>2005</v>
      </c>
      <c r="H86" s="83"/>
      <c r="I86" s="70">
        <v>282.21985832657367</v>
      </c>
      <c r="J86" s="7">
        <v>38.306429000000001</v>
      </c>
      <c r="K86" s="7">
        <v>-78.894977999999995</v>
      </c>
    </row>
    <row r="87" spans="1:11">
      <c r="A87" s="82" t="s">
        <v>696</v>
      </c>
      <c r="B87" s="82" t="s">
        <v>697</v>
      </c>
      <c r="C87" s="82" t="s">
        <v>59</v>
      </c>
      <c r="D87" s="82" t="s">
        <v>698</v>
      </c>
      <c r="E87" s="82"/>
      <c r="F87" s="82" t="s">
        <v>699</v>
      </c>
      <c r="G87" s="2">
        <v>2005</v>
      </c>
      <c r="H87" s="83"/>
      <c r="I87" s="70">
        <v>39.590124624240183</v>
      </c>
      <c r="J87" s="7">
        <v>40.153041000000002</v>
      </c>
      <c r="K87" s="7">
        <v>-76.754509999999996</v>
      </c>
    </row>
    <row r="88" spans="1:11">
      <c r="A88" s="82" t="s">
        <v>725</v>
      </c>
      <c r="B88" s="82" t="s">
        <v>726</v>
      </c>
      <c r="C88" s="82" t="s">
        <v>59</v>
      </c>
      <c r="D88" s="82" t="s">
        <v>727</v>
      </c>
      <c r="E88" s="82"/>
      <c r="F88" s="82" t="s">
        <v>296</v>
      </c>
      <c r="G88" s="2">
        <v>2005</v>
      </c>
      <c r="H88" s="83"/>
      <c r="I88" s="70">
        <v>41.394435228410948</v>
      </c>
      <c r="J88" s="7">
        <v>39.961108000000003</v>
      </c>
      <c r="K88" s="7">
        <v>-77.648525000000006</v>
      </c>
    </row>
    <row r="89" spans="1:11">
      <c r="A89" s="82" t="s">
        <v>728</v>
      </c>
      <c r="B89" s="82" t="s">
        <v>729</v>
      </c>
      <c r="C89" s="82" t="s">
        <v>59</v>
      </c>
      <c r="D89" s="82" t="s">
        <v>730</v>
      </c>
      <c r="E89" s="82"/>
      <c r="F89" s="82" t="s">
        <v>731</v>
      </c>
      <c r="G89" s="2">
        <v>2005</v>
      </c>
      <c r="H89" s="83"/>
      <c r="I89" s="70">
        <v>3.4178043319300903E-2</v>
      </c>
      <c r="J89" s="7">
        <v>40.387805</v>
      </c>
      <c r="K89" s="7">
        <v>-78.336500000000001</v>
      </c>
    </row>
    <row r="90" spans="1:11">
      <c r="A90" s="82" t="s">
        <v>827</v>
      </c>
      <c r="B90" s="82" t="s">
        <v>828</v>
      </c>
      <c r="C90" s="82" t="s">
        <v>58</v>
      </c>
      <c r="D90" s="82" t="s">
        <v>663</v>
      </c>
      <c r="E90" s="82"/>
      <c r="F90" s="82" t="s">
        <v>829</v>
      </c>
      <c r="G90" s="2">
        <v>2005</v>
      </c>
      <c r="H90" s="83"/>
      <c r="I90" s="70">
        <v>7.9840175317418105E-2</v>
      </c>
      <c r="J90" s="7">
        <v>39.695349</v>
      </c>
      <c r="K90" s="7">
        <v>-76.127319</v>
      </c>
    </row>
    <row r="91" spans="1:11">
      <c r="A91" s="82"/>
      <c r="B91" s="82"/>
      <c r="C91" s="82"/>
      <c r="D91" s="82"/>
      <c r="E91" s="82"/>
      <c r="F91" s="82"/>
      <c r="G91" s="2"/>
      <c r="H91" s="83"/>
      <c r="I91" s="70"/>
      <c r="J91" s="7"/>
      <c r="K91" s="7"/>
    </row>
    <row r="92" spans="1:11">
      <c r="A92" s="82" t="s">
        <v>270</v>
      </c>
      <c r="B92" s="82" t="s">
        <v>271</v>
      </c>
      <c r="C92" s="82" t="s">
        <v>59</v>
      </c>
      <c r="D92" s="82" t="s">
        <v>272</v>
      </c>
      <c r="E92" s="82"/>
      <c r="F92" s="82" t="s">
        <v>269</v>
      </c>
      <c r="G92" s="2">
        <v>2006</v>
      </c>
      <c r="H92" s="83"/>
      <c r="I92" s="70">
        <v>58.649169534734696</v>
      </c>
      <c r="J92" s="7">
        <v>40.164844000000002</v>
      </c>
      <c r="K92" s="7">
        <v>-76.911400999999998</v>
      </c>
    </row>
    <row r="93" spans="1:11">
      <c r="A93" s="82" t="s">
        <v>292</v>
      </c>
      <c r="B93" s="82" t="s">
        <v>293</v>
      </c>
      <c r="C93" s="82" t="s">
        <v>59</v>
      </c>
      <c r="D93" s="82" t="s">
        <v>294</v>
      </c>
      <c r="E93" s="82" t="s">
        <v>295</v>
      </c>
      <c r="F93" s="82" t="s">
        <v>296</v>
      </c>
      <c r="G93" s="2">
        <v>2006</v>
      </c>
      <c r="H93" s="83"/>
      <c r="I93" s="70">
        <v>2.5423036919350279</v>
      </c>
      <c r="J93" s="7">
        <v>39.946424</v>
      </c>
      <c r="K93" s="7">
        <v>-77.660104000000004</v>
      </c>
    </row>
    <row r="94" spans="1:11">
      <c r="A94" s="82" t="s">
        <v>391</v>
      </c>
      <c r="B94" s="82" t="s">
        <v>392</v>
      </c>
      <c r="C94" s="82" t="s">
        <v>59</v>
      </c>
      <c r="D94" s="82" t="s">
        <v>393</v>
      </c>
      <c r="E94" s="82"/>
      <c r="F94" s="82" t="s">
        <v>394</v>
      </c>
      <c r="G94" s="2">
        <v>2006</v>
      </c>
      <c r="H94" s="83"/>
      <c r="I94" s="70">
        <v>237.92216072442829</v>
      </c>
      <c r="J94" s="7">
        <v>40.878979000000001</v>
      </c>
      <c r="K94" s="7">
        <v>-77.135166999999996</v>
      </c>
    </row>
    <row r="95" spans="1:11">
      <c r="A95" s="82" t="s">
        <v>405</v>
      </c>
      <c r="B95" s="82" t="s">
        <v>406</v>
      </c>
      <c r="C95" s="82" t="s">
        <v>59</v>
      </c>
      <c r="D95" s="82" t="s">
        <v>407</v>
      </c>
      <c r="E95" s="82"/>
      <c r="F95" s="82" t="s">
        <v>408</v>
      </c>
      <c r="G95" s="2">
        <v>2006</v>
      </c>
      <c r="H95" s="83"/>
      <c r="I95" s="70">
        <v>488.01253481382338</v>
      </c>
      <c r="J95" s="7">
        <v>40.471984999999997</v>
      </c>
      <c r="K95" s="7">
        <v>-78.208912999999995</v>
      </c>
    </row>
    <row r="96" spans="1:11">
      <c r="A96" s="82" t="s">
        <v>567</v>
      </c>
      <c r="B96" s="82" t="s">
        <v>568</v>
      </c>
      <c r="C96" s="82" t="s">
        <v>59</v>
      </c>
      <c r="D96" s="82" t="s">
        <v>569</v>
      </c>
      <c r="E96" s="82"/>
      <c r="F96" s="82" t="s">
        <v>570</v>
      </c>
      <c r="G96" s="2">
        <v>2006</v>
      </c>
      <c r="H96" s="83"/>
      <c r="I96" s="70">
        <v>0.108969025311899</v>
      </c>
      <c r="J96" s="7">
        <v>41.848768999999997</v>
      </c>
      <c r="K96" s="7">
        <v>-76.532974999999993</v>
      </c>
    </row>
    <row r="97" spans="1:11">
      <c r="A97" s="82" t="s">
        <v>571</v>
      </c>
      <c r="B97" s="82" t="s">
        <v>572</v>
      </c>
      <c r="C97" s="82" t="s">
        <v>59</v>
      </c>
      <c r="D97" s="82" t="s">
        <v>573</v>
      </c>
      <c r="E97" s="82"/>
      <c r="F97" s="82" t="s">
        <v>574</v>
      </c>
      <c r="G97" s="2">
        <v>2006</v>
      </c>
      <c r="H97" s="83"/>
      <c r="I97" s="70">
        <v>1.2328098425685214</v>
      </c>
      <c r="J97" s="7">
        <v>40.122103000000003</v>
      </c>
      <c r="K97" s="7">
        <v>-76.816502</v>
      </c>
    </row>
    <row r="98" spans="1:11">
      <c r="A98" s="82" t="s">
        <v>609</v>
      </c>
      <c r="B98" s="82" t="s">
        <v>610</v>
      </c>
      <c r="C98" s="82" t="s">
        <v>59</v>
      </c>
      <c r="D98" s="82" t="s">
        <v>611</v>
      </c>
      <c r="E98" s="82"/>
      <c r="F98" s="82" t="s">
        <v>612</v>
      </c>
      <c r="G98" s="2">
        <v>2006</v>
      </c>
      <c r="H98" s="83"/>
      <c r="I98" s="70">
        <v>0.27936956599696</v>
      </c>
      <c r="J98" s="7">
        <v>41.299413999999999</v>
      </c>
      <c r="K98" s="7">
        <v>-75.931849999999997</v>
      </c>
    </row>
    <row r="99" spans="1:11">
      <c r="A99" s="82" t="s">
        <v>613</v>
      </c>
      <c r="B99" s="82" t="s">
        <v>614</v>
      </c>
      <c r="C99" s="82" t="s">
        <v>59</v>
      </c>
      <c r="D99" s="82" t="s">
        <v>615</v>
      </c>
      <c r="E99" s="82"/>
      <c r="F99" s="82" t="s">
        <v>616</v>
      </c>
      <c r="G99" s="2">
        <v>2006</v>
      </c>
      <c r="H99" s="83"/>
      <c r="I99" s="70">
        <v>1.1121523871434678</v>
      </c>
      <c r="J99" s="7">
        <v>40.236528999999997</v>
      </c>
      <c r="K99" s="7">
        <v>-77.888572999999994</v>
      </c>
    </row>
    <row r="100" spans="1:11">
      <c r="A100" s="82" t="s">
        <v>617</v>
      </c>
      <c r="B100" s="82" t="s">
        <v>618</v>
      </c>
      <c r="C100" s="82" t="s">
        <v>59</v>
      </c>
      <c r="D100" s="82" t="s">
        <v>619</v>
      </c>
      <c r="E100" s="82"/>
      <c r="F100" s="82" t="s">
        <v>620</v>
      </c>
      <c r="G100" s="2">
        <v>2006</v>
      </c>
      <c r="H100" s="83"/>
      <c r="I100" s="70">
        <v>5.6180132538612266</v>
      </c>
      <c r="J100" s="7">
        <v>39.988745000000002</v>
      </c>
      <c r="K100" s="7">
        <v>-77.501227999999998</v>
      </c>
    </row>
    <row r="101" spans="1:11">
      <c r="A101" s="82" t="s">
        <v>621</v>
      </c>
      <c r="B101" s="82" t="s">
        <v>622</v>
      </c>
      <c r="C101" s="82" t="s">
        <v>59</v>
      </c>
      <c r="D101" s="82" t="s">
        <v>623</v>
      </c>
      <c r="E101" s="82"/>
      <c r="F101" s="82" t="s">
        <v>624</v>
      </c>
      <c r="G101" s="2">
        <v>2006</v>
      </c>
      <c r="H101" s="83"/>
      <c r="I101" s="70">
        <v>7.2043993250298106</v>
      </c>
      <c r="J101" s="7">
        <v>40.251736999999999</v>
      </c>
      <c r="K101" s="7">
        <v>-77.007337000000007</v>
      </c>
    </row>
    <row r="102" spans="1:11">
      <c r="A102" s="82" t="s">
        <v>625</v>
      </c>
      <c r="B102" s="82" t="s">
        <v>626</v>
      </c>
      <c r="C102" s="82" t="s">
        <v>59</v>
      </c>
      <c r="D102" s="82" t="s">
        <v>627</v>
      </c>
      <c r="E102" s="82" t="s">
        <v>628</v>
      </c>
      <c r="F102" s="82" t="s">
        <v>629</v>
      </c>
      <c r="G102" s="2">
        <v>2006</v>
      </c>
      <c r="H102" s="83"/>
      <c r="I102" s="70">
        <v>16.161515357079484</v>
      </c>
      <c r="J102" s="7">
        <v>40.014465999999999</v>
      </c>
      <c r="K102" s="7">
        <v>-76.130053000000004</v>
      </c>
    </row>
    <row r="103" spans="1:11">
      <c r="A103" s="82" t="s">
        <v>630</v>
      </c>
      <c r="B103" s="82" t="s">
        <v>631</v>
      </c>
      <c r="C103" s="82" t="s">
        <v>59</v>
      </c>
      <c r="D103" s="82" t="s">
        <v>632</v>
      </c>
      <c r="E103" s="82" t="s">
        <v>633</v>
      </c>
      <c r="F103" s="82" t="s">
        <v>634</v>
      </c>
      <c r="G103" s="2">
        <v>2006</v>
      </c>
      <c r="H103" s="83"/>
      <c r="I103" s="70">
        <v>115.41655617316223</v>
      </c>
      <c r="J103" s="7">
        <v>40.205848000000003</v>
      </c>
      <c r="K103" s="7">
        <v>-76.714067</v>
      </c>
    </row>
    <row r="104" spans="1:11">
      <c r="A104" s="82" t="s">
        <v>635</v>
      </c>
      <c r="B104" s="82" t="s">
        <v>636</v>
      </c>
      <c r="C104" s="82" t="s">
        <v>59</v>
      </c>
      <c r="D104" s="82" t="s">
        <v>637</v>
      </c>
      <c r="E104" s="82"/>
      <c r="F104" s="82" t="s">
        <v>638</v>
      </c>
      <c r="G104" s="2">
        <v>2006</v>
      </c>
      <c r="H104" s="83"/>
      <c r="I104" s="70">
        <v>231.73549006882337</v>
      </c>
      <c r="J104" s="7">
        <v>39.906695999999997</v>
      </c>
      <c r="K104" s="7">
        <v>-77.100036000000003</v>
      </c>
    </row>
    <row r="105" spans="1:11">
      <c r="A105" s="82" t="s">
        <v>648</v>
      </c>
      <c r="B105" s="82" t="s">
        <v>649</v>
      </c>
      <c r="C105" s="82" t="s">
        <v>59</v>
      </c>
      <c r="D105" s="82" t="s">
        <v>650</v>
      </c>
      <c r="E105" s="82"/>
      <c r="F105" s="82" t="s">
        <v>651</v>
      </c>
      <c r="G105" s="2">
        <v>2006</v>
      </c>
      <c r="H105" s="83"/>
      <c r="I105" s="70">
        <v>18.575022501547153</v>
      </c>
      <c r="J105" s="7">
        <v>40.557085999999998</v>
      </c>
      <c r="K105" s="7">
        <v>-77.683768000000001</v>
      </c>
    </row>
    <row r="106" spans="1:11">
      <c r="A106" s="82"/>
      <c r="B106" s="82"/>
      <c r="C106" s="82"/>
      <c r="D106" s="82"/>
      <c r="E106" s="82"/>
      <c r="F106" s="82"/>
      <c r="G106" s="2"/>
      <c r="H106" s="83"/>
      <c r="I106" s="70"/>
      <c r="J106" s="7"/>
      <c r="K106" s="7"/>
    </row>
    <row r="107" spans="1:11">
      <c r="A107" s="82" t="s">
        <v>94</v>
      </c>
      <c r="B107" s="82" t="s">
        <v>95</v>
      </c>
      <c r="C107" s="82" t="s">
        <v>58</v>
      </c>
      <c r="D107" s="82" t="s">
        <v>96</v>
      </c>
      <c r="E107" s="82" t="s">
        <v>97</v>
      </c>
      <c r="F107" s="82" t="s">
        <v>98</v>
      </c>
      <c r="G107" s="2">
        <v>2007</v>
      </c>
      <c r="H107" s="2"/>
      <c r="I107" s="70">
        <v>6.0243933657796624</v>
      </c>
      <c r="J107" s="7">
        <v>39.436673999999996</v>
      </c>
      <c r="K107" s="7">
        <v>-75.883370999999997</v>
      </c>
    </row>
    <row r="108" spans="1:11">
      <c r="A108" s="82" t="s">
        <v>215</v>
      </c>
      <c r="B108" s="82" t="s">
        <v>216</v>
      </c>
      <c r="C108" s="82" t="s">
        <v>59</v>
      </c>
      <c r="D108" s="82" t="s">
        <v>217</v>
      </c>
      <c r="E108" s="82" t="s">
        <v>218</v>
      </c>
      <c r="F108" s="82" t="s">
        <v>219</v>
      </c>
      <c r="G108" s="2">
        <v>2007</v>
      </c>
      <c r="H108" s="83"/>
      <c r="I108" s="70">
        <v>90.850883908642416</v>
      </c>
      <c r="J108" s="7">
        <v>40.931027999999998</v>
      </c>
      <c r="K108" s="7">
        <v>-77.785449</v>
      </c>
    </row>
    <row r="109" spans="1:11">
      <c r="A109" s="82" t="s">
        <v>361</v>
      </c>
      <c r="B109" s="82" t="s">
        <v>362</v>
      </c>
      <c r="C109" s="82" t="s">
        <v>59</v>
      </c>
      <c r="D109" s="82" t="s">
        <v>363</v>
      </c>
      <c r="E109" s="82" t="s">
        <v>364</v>
      </c>
      <c r="F109" s="82" t="s">
        <v>365</v>
      </c>
      <c r="G109" s="2">
        <v>2007</v>
      </c>
      <c r="H109" s="83"/>
      <c r="I109" s="70">
        <v>4.4152320602050548</v>
      </c>
      <c r="J109" s="7">
        <v>41.171647</v>
      </c>
      <c r="K109" s="7">
        <v>-76.771304999999998</v>
      </c>
    </row>
    <row r="110" spans="1:11">
      <c r="A110" s="82" t="s">
        <v>387</v>
      </c>
      <c r="B110" s="82" t="s">
        <v>388</v>
      </c>
      <c r="C110" s="82" t="s">
        <v>59</v>
      </c>
      <c r="D110" s="82" t="s">
        <v>389</v>
      </c>
      <c r="E110" s="82"/>
      <c r="F110" s="82" t="s">
        <v>390</v>
      </c>
      <c r="G110" s="2">
        <v>2007</v>
      </c>
      <c r="H110" s="83"/>
      <c r="I110" s="70">
        <v>1.4450912389970854</v>
      </c>
      <c r="J110" s="7">
        <v>40.911453000000002</v>
      </c>
      <c r="K110" s="7">
        <v>-76.962644999999995</v>
      </c>
    </row>
    <row r="111" spans="1:11">
      <c r="A111" s="82" t="s">
        <v>413</v>
      </c>
      <c r="B111" s="82" t="s">
        <v>414</v>
      </c>
      <c r="C111" s="82" t="s">
        <v>59</v>
      </c>
      <c r="D111" s="82" t="s">
        <v>415</v>
      </c>
      <c r="E111" s="82"/>
      <c r="F111" s="82" t="s">
        <v>416</v>
      </c>
      <c r="G111" s="2">
        <v>2007</v>
      </c>
      <c r="H111" s="83"/>
      <c r="I111" s="70">
        <v>1.1816257956874479</v>
      </c>
      <c r="J111" s="7">
        <v>41.168342000000003</v>
      </c>
      <c r="K111" s="7">
        <v>-76.023810999999995</v>
      </c>
    </row>
    <row r="112" spans="1:11">
      <c r="A112" s="82" t="s">
        <v>428</v>
      </c>
      <c r="B112" s="82" t="s">
        <v>429</v>
      </c>
      <c r="C112" s="82" t="s">
        <v>59</v>
      </c>
      <c r="D112" s="82" t="s">
        <v>430</v>
      </c>
      <c r="E112" s="82"/>
      <c r="F112" s="82" t="s">
        <v>431</v>
      </c>
      <c r="G112" s="2">
        <v>2007</v>
      </c>
      <c r="H112" s="83"/>
      <c r="I112" s="70">
        <v>0.67926175196944216</v>
      </c>
      <c r="J112" s="7">
        <v>40.831940000000003</v>
      </c>
      <c r="K112" s="7">
        <v>-76.194040000000001</v>
      </c>
    </row>
    <row r="113" spans="1:11">
      <c r="A113" s="82" t="s">
        <v>432</v>
      </c>
      <c r="B113" s="82" t="s">
        <v>433</v>
      </c>
      <c r="C113" s="82" t="s">
        <v>59</v>
      </c>
      <c r="D113" s="82" t="s">
        <v>434</v>
      </c>
      <c r="E113" s="82"/>
      <c r="F113" s="82" t="s">
        <v>431</v>
      </c>
      <c r="G113" s="2">
        <v>2007</v>
      </c>
      <c r="H113" s="83"/>
      <c r="I113" s="70">
        <v>0.74007544879892784</v>
      </c>
      <c r="J113" s="7">
        <v>40.838433999999999</v>
      </c>
      <c r="K113" s="7">
        <v>-76.199292</v>
      </c>
    </row>
    <row r="114" spans="1:11">
      <c r="A114" s="82" t="s">
        <v>487</v>
      </c>
      <c r="B114" s="106">
        <v>1304</v>
      </c>
      <c r="C114" s="82" t="s">
        <v>60</v>
      </c>
      <c r="D114" s="82" t="s">
        <v>489</v>
      </c>
      <c r="E114" s="82" t="s">
        <v>490</v>
      </c>
      <c r="F114" s="82" t="s">
        <v>491</v>
      </c>
      <c r="G114" s="2">
        <v>2007</v>
      </c>
      <c r="H114" s="83"/>
      <c r="I114" s="70">
        <v>503.90456382148921</v>
      </c>
      <c r="J114" s="7">
        <v>37.654031000000003</v>
      </c>
      <c r="K114" s="7">
        <v>-78.959536</v>
      </c>
    </row>
    <row r="115" spans="1:11">
      <c r="A115" s="82" t="s">
        <v>549</v>
      </c>
      <c r="B115" s="106">
        <v>847</v>
      </c>
      <c r="C115" s="82" t="s">
        <v>60</v>
      </c>
      <c r="D115" s="82" t="s">
        <v>551</v>
      </c>
      <c r="E115" s="82"/>
      <c r="F115" s="82" t="s">
        <v>552</v>
      </c>
      <c r="G115" s="2">
        <v>2007</v>
      </c>
      <c r="H115" s="83"/>
      <c r="I115" s="70">
        <v>228.85764071904944</v>
      </c>
      <c r="J115" s="7">
        <v>38.021827999999999</v>
      </c>
      <c r="K115" s="7">
        <v>-78.454390000000004</v>
      </c>
    </row>
    <row r="116" spans="1:11">
      <c r="A116" s="82" t="s">
        <v>588</v>
      </c>
      <c r="B116" s="82" t="s">
        <v>589</v>
      </c>
      <c r="C116" s="82" t="s">
        <v>59</v>
      </c>
      <c r="D116" s="82" t="s">
        <v>590</v>
      </c>
      <c r="E116" s="82"/>
      <c r="F116" s="82" t="s">
        <v>591</v>
      </c>
      <c r="G116" s="2">
        <v>2007</v>
      </c>
      <c r="H116" s="83"/>
      <c r="I116" s="70">
        <v>1.56595705438779E-3</v>
      </c>
      <c r="J116" s="7">
        <v>40.836803000000003</v>
      </c>
      <c r="K116" s="7">
        <v>-76.199278000000007</v>
      </c>
    </row>
    <row r="117" spans="1:11">
      <c r="A117" s="82" t="s">
        <v>592</v>
      </c>
      <c r="B117" s="82" t="s">
        <v>593</v>
      </c>
      <c r="C117" s="82" t="s">
        <v>59</v>
      </c>
      <c r="D117" s="82" t="s">
        <v>594</v>
      </c>
      <c r="E117" s="82"/>
      <c r="F117" s="82" t="s">
        <v>591</v>
      </c>
      <c r="G117" s="2">
        <v>2007</v>
      </c>
      <c r="H117" s="83"/>
      <c r="I117" s="70">
        <v>0.1257522179732726</v>
      </c>
      <c r="J117" s="7">
        <v>40.830376000000001</v>
      </c>
      <c r="K117" s="7">
        <v>-76.194254000000001</v>
      </c>
    </row>
    <row r="118" spans="1:11">
      <c r="A118" s="82" t="s">
        <v>595</v>
      </c>
      <c r="B118" s="82" t="s">
        <v>596</v>
      </c>
      <c r="C118" s="82" t="s">
        <v>59</v>
      </c>
      <c r="D118" s="82" t="s">
        <v>597</v>
      </c>
      <c r="E118" s="82"/>
      <c r="F118" s="82" t="s">
        <v>598</v>
      </c>
      <c r="G118" s="2">
        <v>2007</v>
      </c>
      <c r="H118" s="83"/>
      <c r="I118" s="70">
        <v>0.14354651097548099</v>
      </c>
      <c r="J118" s="7">
        <v>40.227193</v>
      </c>
      <c r="K118" s="7">
        <v>-76.919538000000003</v>
      </c>
    </row>
    <row r="119" spans="1:11">
      <c r="A119" s="82" t="s">
        <v>599</v>
      </c>
      <c r="B119" s="82" t="s">
        <v>600</v>
      </c>
      <c r="C119" s="82" t="s">
        <v>59</v>
      </c>
      <c r="D119" s="82" t="s">
        <v>582</v>
      </c>
      <c r="E119" s="82"/>
      <c r="F119" s="82" t="s">
        <v>365</v>
      </c>
      <c r="G119" s="2">
        <v>2007</v>
      </c>
      <c r="H119" s="83"/>
      <c r="I119" s="70">
        <v>6.3179384436523401E-3</v>
      </c>
      <c r="J119" s="7">
        <v>41.171731000000001</v>
      </c>
      <c r="K119" s="7">
        <v>-76.771257000000006</v>
      </c>
    </row>
    <row r="120" spans="1:11">
      <c r="A120" s="82" t="s">
        <v>601</v>
      </c>
      <c r="B120" s="82" t="s">
        <v>602</v>
      </c>
      <c r="C120" s="82" t="s">
        <v>59</v>
      </c>
      <c r="D120" s="82" t="s">
        <v>603</v>
      </c>
      <c r="E120" s="82"/>
      <c r="F120" s="82" t="s">
        <v>604</v>
      </c>
      <c r="G120" s="2">
        <v>2007</v>
      </c>
      <c r="H120" s="83"/>
      <c r="I120" s="70">
        <v>5.4947441902286602</v>
      </c>
      <c r="J120" s="7">
        <v>40.817466000000003</v>
      </c>
      <c r="K120" s="7">
        <v>-78.599691000000007</v>
      </c>
    </row>
    <row r="121" spans="1:11">
      <c r="A121" s="82" t="s">
        <v>605</v>
      </c>
      <c r="B121" s="82" t="s">
        <v>606</v>
      </c>
      <c r="C121" s="82" t="s">
        <v>59</v>
      </c>
      <c r="D121" s="82" t="s">
        <v>607</v>
      </c>
      <c r="E121" s="82"/>
      <c r="F121" s="82" t="s">
        <v>608</v>
      </c>
      <c r="G121" s="2">
        <v>2007</v>
      </c>
      <c r="H121" s="83"/>
      <c r="I121" s="70">
        <v>1.4382836547002249</v>
      </c>
      <c r="J121" s="7">
        <v>41.471415</v>
      </c>
      <c r="K121" s="7">
        <v>-75.692355000000006</v>
      </c>
    </row>
    <row r="122" spans="1:11">
      <c r="A122" s="82" t="s">
        <v>641</v>
      </c>
      <c r="B122" s="82" t="s">
        <v>642</v>
      </c>
      <c r="C122" s="82" t="s">
        <v>59</v>
      </c>
      <c r="D122" s="82" t="s">
        <v>643</v>
      </c>
      <c r="E122" s="82"/>
      <c r="F122" s="82" t="s">
        <v>598</v>
      </c>
      <c r="G122" s="2">
        <v>2007</v>
      </c>
      <c r="H122" s="83"/>
      <c r="I122" s="70">
        <v>0.5586154756169045</v>
      </c>
      <c r="J122" s="7">
        <v>40.229050000000001</v>
      </c>
      <c r="K122" s="7">
        <v>-76.920035999999996</v>
      </c>
    </row>
    <row r="123" spans="1:11">
      <c r="A123" s="82" t="s">
        <v>644</v>
      </c>
      <c r="B123" s="82" t="s">
        <v>645</v>
      </c>
      <c r="C123" s="82" t="s">
        <v>59</v>
      </c>
      <c r="D123" s="82" t="s">
        <v>646</v>
      </c>
      <c r="E123" s="82"/>
      <c r="F123" s="82" t="s">
        <v>647</v>
      </c>
      <c r="G123" s="2">
        <v>2007</v>
      </c>
      <c r="H123" s="83"/>
      <c r="I123" s="70">
        <v>32.286863111863241</v>
      </c>
      <c r="J123" s="7">
        <v>40.140650999999998</v>
      </c>
      <c r="K123" s="7">
        <v>-77.126109</v>
      </c>
    </row>
    <row r="124" spans="1:11">
      <c r="A124" s="82" t="s">
        <v>820</v>
      </c>
      <c r="B124" s="82" t="s">
        <v>821</v>
      </c>
      <c r="C124" s="82" t="s">
        <v>58</v>
      </c>
      <c r="D124" s="82" t="s">
        <v>663</v>
      </c>
      <c r="E124" s="82"/>
      <c r="F124" s="82" t="s">
        <v>822</v>
      </c>
      <c r="G124" s="2">
        <v>2007</v>
      </c>
      <c r="H124" s="83"/>
      <c r="I124" s="70">
        <v>5.6495969888026218</v>
      </c>
      <c r="J124" s="7">
        <v>39.665098999999998</v>
      </c>
      <c r="K124" s="7">
        <v>-77.540043999999995</v>
      </c>
    </row>
    <row r="125" spans="1:11">
      <c r="A125" s="82" t="s">
        <v>823</v>
      </c>
      <c r="B125" s="82" t="s">
        <v>824</v>
      </c>
      <c r="C125" s="82" t="s">
        <v>58</v>
      </c>
      <c r="D125" s="82" t="s">
        <v>825</v>
      </c>
      <c r="E125" s="82"/>
      <c r="F125" s="82" t="s">
        <v>826</v>
      </c>
      <c r="G125" s="2">
        <v>2007</v>
      </c>
      <c r="H125" s="83"/>
      <c r="I125" s="70">
        <v>583.02915573586733</v>
      </c>
      <c r="J125" s="7">
        <v>39.597980999999997</v>
      </c>
      <c r="K125" s="7">
        <v>-78.774180999999999</v>
      </c>
    </row>
    <row r="126" spans="1:11">
      <c r="A126" s="82" t="s">
        <v>846</v>
      </c>
      <c r="B126" s="82" t="s">
        <v>847</v>
      </c>
      <c r="C126" s="82" t="s">
        <v>58</v>
      </c>
      <c r="D126" s="82" t="s">
        <v>663</v>
      </c>
      <c r="E126" s="82"/>
      <c r="F126" s="82" t="s">
        <v>848</v>
      </c>
      <c r="G126" s="2">
        <v>2007</v>
      </c>
      <c r="H126" s="83"/>
      <c r="I126" s="70">
        <v>6.5534474262977573</v>
      </c>
      <c r="J126" s="7">
        <v>38.609009</v>
      </c>
      <c r="K126" s="7">
        <v>-75.815355999999994</v>
      </c>
    </row>
    <row r="127" spans="1:11">
      <c r="A127" s="82" t="s">
        <v>500</v>
      </c>
      <c r="B127" s="106">
        <v>1306</v>
      </c>
      <c r="C127" s="82" t="s">
        <v>60</v>
      </c>
      <c r="D127" s="82" t="s">
        <v>502</v>
      </c>
      <c r="E127" s="82"/>
      <c r="F127" s="82" t="s">
        <v>503</v>
      </c>
      <c r="G127" s="2">
        <v>2007</v>
      </c>
      <c r="H127" s="83"/>
      <c r="I127" s="70">
        <v>0.17650456605816772</v>
      </c>
      <c r="J127" s="7">
        <v>37.852728999999997</v>
      </c>
      <c r="K127" s="7">
        <v>-79.808231000000006</v>
      </c>
    </row>
    <row r="128" spans="1:11">
      <c r="A128" s="82" t="s">
        <v>504</v>
      </c>
      <c r="B128" s="106">
        <v>1307</v>
      </c>
      <c r="C128" s="82" t="s">
        <v>60</v>
      </c>
      <c r="D128" s="82" t="s">
        <v>506</v>
      </c>
      <c r="E128" s="82"/>
      <c r="F128" s="82" t="s">
        <v>503</v>
      </c>
      <c r="G128" s="2">
        <v>2007</v>
      </c>
      <c r="H128" s="83"/>
      <c r="I128" s="70">
        <v>22.396256698341176</v>
      </c>
      <c r="J128" s="7">
        <v>37.854196000000002</v>
      </c>
      <c r="K128" s="7">
        <v>-79.810821000000004</v>
      </c>
    </row>
    <row r="129" spans="1:11">
      <c r="A129" s="82" t="s">
        <v>897</v>
      </c>
      <c r="B129" s="82" t="s">
        <v>663</v>
      </c>
      <c r="C129" s="82" t="s">
        <v>60</v>
      </c>
      <c r="D129" s="82" t="s">
        <v>898</v>
      </c>
      <c r="E129" s="82" t="s">
        <v>663</v>
      </c>
      <c r="F129" s="82" t="s">
        <v>899</v>
      </c>
      <c r="G129" s="2">
        <v>2007</v>
      </c>
      <c r="H129" s="83"/>
      <c r="I129" s="70">
        <v>56.091889691019048</v>
      </c>
      <c r="J129" s="7">
        <v>37.808973999999999</v>
      </c>
      <c r="K129" s="7">
        <v>-77.133962999999994</v>
      </c>
    </row>
    <row r="130" spans="1:11">
      <c r="A130" s="82"/>
      <c r="B130" s="82"/>
      <c r="C130" s="82"/>
      <c r="D130" s="82"/>
      <c r="E130" s="82"/>
      <c r="F130" s="82"/>
      <c r="G130" s="2"/>
      <c r="H130" s="83"/>
      <c r="I130" s="70"/>
      <c r="J130" s="7"/>
      <c r="K130" s="7"/>
    </row>
    <row r="131" spans="1:11">
      <c r="A131" s="82" t="s">
        <v>229</v>
      </c>
      <c r="B131" s="82" t="s">
        <v>230</v>
      </c>
      <c r="C131" s="82" t="s">
        <v>59</v>
      </c>
      <c r="D131" s="82" t="s">
        <v>231</v>
      </c>
      <c r="E131" s="82"/>
      <c r="F131" s="82" t="s">
        <v>232</v>
      </c>
      <c r="G131" s="2">
        <v>2008</v>
      </c>
      <c r="H131" s="83"/>
      <c r="I131" s="70">
        <v>2.1646722617290561</v>
      </c>
      <c r="J131" s="7">
        <v>40.735317000000002</v>
      </c>
      <c r="K131" s="7">
        <v>-77.885577999999995</v>
      </c>
    </row>
    <row r="132" spans="1:11">
      <c r="A132" s="82" t="s">
        <v>253</v>
      </c>
      <c r="B132" s="82" t="s">
        <v>254</v>
      </c>
      <c r="C132" s="82" t="s">
        <v>59</v>
      </c>
      <c r="D132" s="82" t="s">
        <v>255</v>
      </c>
      <c r="E132" s="82" t="s">
        <v>256</v>
      </c>
      <c r="F132" s="82" t="s">
        <v>257</v>
      </c>
      <c r="G132" s="2">
        <v>2008</v>
      </c>
      <c r="H132" s="83"/>
      <c r="I132" s="70">
        <v>164.15504598926677</v>
      </c>
      <c r="J132" s="7">
        <v>41.028047999999998</v>
      </c>
      <c r="K132" s="7">
        <v>-76.446563999999995</v>
      </c>
    </row>
    <row r="133" spans="1:11">
      <c r="A133" s="82" t="s">
        <v>276</v>
      </c>
      <c r="B133" s="82" t="s">
        <v>277</v>
      </c>
      <c r="C133" s="82" t="s">
        <v>59</v>
      </c>
      <c r="D133" s="82" t="s">
        <v>278</v>
      </c>
      <c r="E133" s="82"/>
      <c r="F133" s="82" t="s">
        <v>279</v>
      </c>
      <c r="G133" s="2">
        <v>2008</v>
      </c>
      <c r="H133" s="83"/>
      <c r="I133" s="70">
        <v>33.024369331808771</v>
      </c>
      <c r="J133" s="7">
        <v>40.200079000000002</v>
      </c>
      <c r="K133" s="7">
        <v>-77.418290999999996</v>
      </c>
    </row>
    <row r="134" spans="1:11">
      <c r="A134" s="82" t="s">
        <v>344</v>
      </c>
      <c r="B134" s="82" t="s">
        <v>345</v>
      </c>
      <c r="C134" s="82" t="s">
        <v>59</v>
      </c>
      <c r="D134" s="82" t="s">
        <v>346</v>
      </c>
      <c r="E134" s="82"/>
      <c r="F134" s="82" t="s">
        <v>347</v>
      </c>
      <c r="G134" s="2">
        <v>2008</v>
      </c>
      <c r="H134" s="83"/>
      <c r="I134" s="70">
        <v>0.26755953863489401</v>
      </c>
      <c r="J134" s="7">
        <v>40.057501999999999</v>
      </c>
      <c r="K134" s="7">
        <v>-76.090337000000005</v>
      </c>
    </row>
    <row r="135" spans="1:11">
      <c r="A135" s="82" t="s">
        <v>446</v>
      </c>
      <c r="B135" s="82" t="s">
        <v>447</v>
      </c>
      <c r="C135" s="82" t="s">
        <v>59</v>
      </c>
      <c r="D135" s="82" t="s">
        <v>448</v>
      </c>
      <c r="E135" s="82" t="s">
        <v>449</v>
      </c>
      <c r="F135" s="82" t="s">
        <v>269</v>
      </c>
      <c r="G135" s="2">
        <v>2008</v>
      </c>
      <c r="H135" s="83"/>
      <c r="I135" s="70">
        <v>8.0124716617730396</v>
      </c>
      <c r="J135" s="7">
        <v>40.209933999999997</v>
      </c>
      <c r="K135" s="7">
        <v>-76.906378000000004</v>
      </c>
    </row>
    <row r="136" spans="1:11">
      <c r="A136" s="82" t="s">
        <v>584</v>
      </c>
      <c r="B136" s="82" t="s">
        <v>585</v>
      </c>
      <c r="C136" s="82" t="s">
        <v>59</v>
      </c>
      <c r="D136" s="82" t="s">
        <v>586</v>
      </c>
      <c r="E136" s="82"/>
      <c r="F136" s="82" t="s">
        <v>587</v>
      </c>
      <c r="G136" s="2">
        <v>2008</v>
      </c>
      <c r="H136" s="83"/>
      <c r="I136" s="70">
        <v>13.620149883200844</v>
      </c>
      <c r="J136" s="7">
        <v>40.132677999999999</v>
      </c>
      <c r="K136" s="7">
        <v>-76.621274999999997</v>
      </c>
    </row>
    <row r="137" spans="1:11">
      <c r="A137" s="82" t="s">
        <v>732</v>
      </c>
      <c r="B137" s="82" t="s">
        <v>733</v>
      </c>
      <c r="C137" s="82" t="s">
        <v>59</v>
      </c>
      <c r="D137" s="82" t="s">
        <v>734</v>
      </c>
      <c r="E137" s="82"/>
      <c r="F137" s="82" t="s">
        <v>735</v>
      </c>
      <c r="G137" s="2">
        <v>2008</v>
      </c>
      <c r="H137" s="83"/>
      <c r="I137" s="70">
        <v>7.6188055089509863</v>
      </c>
      <c r="J137" s="7">
        <v>39.997805999999997</v>
      </c>
      <c r="K137" s="7">
        <v>-76.405883000000003</v>
      </c>
    </row>
    <row r="138" spans="1:11">
      <c r="A138" s="82" t="s">
        <v>830</v>
      </c>
      <c r="B138" s="82" t="s">
        <v>831</v>
      </c>
      <c r="C138" s="82" t="s">
        <v>58</v>
      </c>
      <c r="D138" s="82" t="s">
        <v>832</v>
      </c>
      <c r="E138" s="82"/>
      <c r="F138" s="82" t="s">
        <v>826</v>
      </c>
      <c r="G138" s="2">
        <v>2008</v>
      </c>
      <c r="H138" s="83"/>
      <c r="I138" s="70">
        <v>312.49049323439903</v>
      </c>
      <c r="J138" s="7">
        <v>39.601306999999998</v>
      </c>
      <c r="K138" s="7">
        <v>-78.812062999999995</v>
      </c>
    </row>
    <row r="139" spans="1:11">
      <c r="A139" s="82" t="s">
        <v>833</v>
      </c>
      <c r="B139" s="82" t="s">
        <v>834</v>
      </c>
      <c r="C139" s="82" t="s">
        <v>58</v>
      </c>
      <c r="D139" s="82" t="s">
        <v>835</v>
      </c>
      <c r="E139" s="82"/>
      <c r="F139" s="82" t="s">
        <v>836</v>
      </c>
      <c r="G139" s="2">
        <v>2008</v>
      </c>
      <c r="H139" s="83"/>
      <c r="I139" s="70">
        <v>17.390439495742996</v>
      </c>
      <c r="J139" s="7">
        <v>39.600465999999997</v>
      </c>
      <c r="K139" s="7">
        <v>-78.813720000000004</v>
      </c>
    </row>
    <row r="140" spans="1:11">
      <c r="A140" s="82" t="s">
        <v>837</v>
      </c>
      <c r="B140" s="82" t="s">
        <v>838</v>
      </c>
      <c r="C140" s="82" t="s">
        <v>58</v>
      </c>
      <c r="D140" s="82" t="s">
        <v>839</v>
      </c>
      <c r="E140" s="82"/>
      <c r="F140" s="82" t="s">
        <v>840</v>
      </c>
      <c r="G140" s="2">
        <v>2008</v>
      </c>
      <c r="H140" s="83"/>
      <c r="I140" s="70">
        <v>8.6291365955826134</v>
      </c>
      <c r="J140" s="7">
        <v>39.580900999999997</v>
      </c>
      <c r="K140" s="7">
        <v>-77.640732</v>
      </c>
    </row>
    <row r="141" spans="1:11">
      <c r="A141" s="82"/>
      <c r="B141" s="82"/>
      <c r="C141" s="82"/>
      <c r="D141" s="82"/>
      <c r="E141" s="82"/>
      <c r="F141" s="82"/>
      <c r="G141" s="2"/>
      <c r="H141" s="83"/>
      <c r="I141" s="70"/>
      <c r="J141" s="7"/>
      <c r="K141" s="7"/>
    </row>
    <row r="142" spans="1:11">
      <c r="A142" s="82" t="s">
        <v>189</v>
      </c>
      <c r="B142" s="82" t="s">
        <v>190</v>
      </c>
      <c r="C142" s="82" t="s">
        <v>59</v>
      </c>
      <c r="D142" s="82" t="s">
        <v>191</v>
      </c>
      <c r="E142" s="82"/>
      <c r="F142" s="82" t="s">
        <v>192</v>
      </c>
      <c r="G142" s="2">
        <v>2009</v>
      </c>
      <c r="H142" s="83"/>
      <c r="I142" s="70">
        <v>0.84981124202047886</v>
      </c>
      <c r="J142" s="7">
        <v>40.471969999999999</v>
      </c>
      <c r="K142" s="7">
        <v>-78.159260000000003</v>
      </c>
    </row>
    <row r="143" spans="1:11">
      <c r="A143" s="82" t="s">
        <v>357</v>
      </c>
      <c r="B143" s="82" t="s">
        <v>358</v>
      </c>
      <c r="C143" s="82" t="s">
        <v>59</v>
      </c>
      <c r="D143" s="82" t="s">
        <v>359</v>
      </c>
      <c r="E143" s="82"/>
      <c r="F143" s="82" t="s">
        <v>360</v>
      </c>
      <c r="G143" s="2">
        <v>2009</v>
      </c>
      <c r="H143" s="83"/>
      <c r="I143" s="70">
        <v>70.89111182611019</v>
      </c>
      <c r="J143" s="7">
        <v>40.969135000000001</v>
      </c>
      <c r="K143" s="7">
        <v>-76.617560999999995</v>
      </c>
    </row>
    <row r="144" spans="1:11">
      <c r="A144" s="82" t="s">
        <v>450</v>
      </c>
      <c r="B144" s="82" t="s">
        <v>451</v>
      </c>
      <c r="C144" s="82" t="s">
        <v>59</v>
      </c>
      <c r="D144" s="82" t="s">
        <v>452</v>
      </c>
      <c r="E144" s="82" t="s">
        <v>453</v>
      </c>
      <c r="F144" s="82" t="s">
        <v>269</v>
      </c>
      <c r="G144" s="2">
        <v>2009</v>
      </c>
      <c r="H144" s="83"/>
      <c r="I144" s="70">
        <v>15.485975142157749</v>
      </c>
      <c r="J144" s="7">
        <v>40.223455000000001</v>
      </c>
      <c r="K144" s="7">
        <v>-76.900031999999996</v>
      </c>
    </row>
    <row r="145" spans="1:11">
      <c r="A145" s="82" t="s">
        <v>575</v>
      </c>
      <c r="B145" s="82" t="s">
        <v>576</v>
      </c>
      <c r="C145" s="82" t="s">
        <v>59</v>
      </c>
      <c r="D145" s="82" t="s">
        <v>577</v>
      </c>
      <c r="E145" s="82" t="s">
        <v>578</v>
      </c>
      <c r="F145" s="82" t="s">
        <v>579</v>
      </c>
      <c r="G145" s="2">
        <v>2009</v>
      </c>
      <c r="H145" s="83"/>
      <c r="I145" s="70">
        <v>12.254092549537946</v>
      </c>
      <c r="J145" s="7">
        <v>40.923616000000003</v>
      </c>
      <c r="K145" s="7">
        <v>-76.763872000000006</v>
      </c>
    </row>
    <row r="146" spans="1:11">
      <c r="A146" s="82" t="s">
        <v>580</v>
      </c>
      <c r="B146" s="82" t="s">
        <v>581</v>
      </c>
      <c r="C146" s="82" t="s">
        <v>59</v>
      </c>
      <c r="D146" s="82" t="s">
        <v>582</v>
      </c>
      <c r="E146" s="82"/>
      <c r="F146" s="82" t="s">
        <v>583</v>
      </c>
      <c r="G146" s="2">
        <v>2009</v>
      </c>
      <c r="H146" s="83"/>
      <c r="I146" s="70">
        <v>2.1195037153241763</v>
      </c>
      <c r="J146" s="7">
        <v>41.151187</v>
      </c>
      <c r="K146" s="7">
        <v>-76.161285000000007</v>
      </c>
    </row>
    <row r="147" spans="1:11">
      <c r="A147" s="82" t="s">
        <v>739</v>
      </c>
      <c r="B147" s="82" t="s">
        <v>740</v>
      </c>
      <c r="C147" s="82" t="s">
        <v>59</v>
      </c>
      <c r="D147" s="82" t="s">
        <v>741</v>
      </c>
      <c r="E147" s="82"/>
      <c r="F147" s="82" t="s">
        <v>257</v>
      </c>
      <c r="G147" s="2">
        <v>2009</v>
      </c>
      <c r="H147" s="83"/>
      <c r="I147" s="70">
        <v>62.078557279991351</v>
      </c>
      <c r="J147" s="7">
        <v>41.094437999999997</v>
      </c>
      <c r="K147" s="7">
        <v>-77.479161000000005</v>
      </c>
    </row>
    <row r="148" spans="1:11">
      <c r="A148" s="82" t="s">
        <v>874</v>
      </c>
      <c r="B148" s="82" t="s">
        <v>875</v>
      </c>
      <c r="C148" s="82" t="s">
        <v>60</v>
      </c>
      <c r="D148" s="82" t="s">
        <v>876</v>
      </c>
      <c r="E148" s="82"/>
      <c r="F148" s="82" t="s">
        <v>877</v>
      </c>
      <c r="G148" s="2">
        <v>2009</v>
      </c>
      <c r="H148" s="83"/>
      <c r="I148" s="70">
        <v>61.008229530770983</v>
      </c>
      <c r="J148" s="7">
        <v>38.651653000000003</v>
      </c>
      <c r="K148" s="7">
        <v>-78.210386999999997</v>
      </c>
    </row>
    <row r="149" spans="1:11">
      <c r="A149" s="82"/>
      <c r="B149" s="82"/>
      <c r="C149" s="82"/>
      <c r="D149" s="82"/>
      <c r="E149" s="82"/>
      <c r="F149" s="82"/>
      <c r="G149" s="2"/>
      <c r="H149" s="83"/>
      <c r="I149" s="70"/>
      <c r="J149" s="7"/>
      <c r="K149" s="7"/>
    </row>
    <row r="150" spans="1:11">
      <c r="A150" s="82" t="s">
        <v>125</v>
      </c>
      <c r="B150" s="106">
        <v>12182</v>
      </c>
      <c r="C150" s="82" t="s">
        <v>58</v>
      </c>
      <c r="D150" s="82" t="s">
        <v>127</v>
      </c>
      <c r="E150" s="82"/>
      <c r="F150" s="82" t="s">
        <v>102</v>
      </c>
      <c r="G150" s="2">
        <v>2010</v>
      </c>
      <c r="H150" s="2">
        <v>1990</v>
      </c>
      <c r="I150" s="70">
        <v>28.883380231629822</v>
      </c>
      <c r="J150" s="7">
        <v>39.294601999999998</v>
      </c>
      <c r="K150" s="7">
        <v>-76.779826999999997</v>
      </c>
    </row>
    <row r="151" spans="1:11">
      <c r="A151" s="82" t="s">
        <v>115</v>
      </c>
      <c r="B151" s="106">
        <v>12169</v>
      </c>
      <c r="C151" s="82" t="s">
        <v>58</v>
      </c>
      <c r="D151" s="82" t="s">
        <v>117</v>
      </c>
      <c r="E151" s="82"/>
      <c r="F151" s="82" t="s">
        <v>102</v>
      </c>
      <c r="G151" s="2">
        <v>2010</v>
      </c>
      <c r="H151" s="2">
        <v>1997</v>
      </c>
      <c r="I151" s="70">
        <v>22.881169669668953</v>
      </c>
      <c r="J151" s="7">
        <v>39.252406999999998</v>
      </c>
      <c r="K151" s="7">
        <v>-76.768213000000003</v>
      </c>
    </row>
    <row r="152" spans="1:11">
      <c r="A152" s="82" t="s">
        <v>182</v>
      </c>
      <c r="B152" s="82" t="s">
        <v>183</v>
      </c>
      <c r="C152" s="82" t="s">
        <v>59</v>
      </c>
      <c r="D152" s="82" t="s">
        <v>184</v>
      </c>
      <c r="E152" s="82"/>
      <c r="F152" s="82" t="s">
        <v>184</v>
      </c>
      <c r="G152" s="2">
        <v>2010</v>
      </c>
      <c r="H152" s="83"/>
      <c r="I152" s="70">
        <v>7.6746593274642638</v>
      </c>
      <c r="J152" s="7">
        <v>41.549643000000003</v>
      </c>
      <c r="K152" s="7">
        <v>-75.565269000000001</v>
      </c>
    </row>
    <row r="153" spans="1:11">
      <c r="A153" s="82" t="s">
        <v>185</v>
      </c>
      <c r="B153" s="82" t="s">
        <v>186</v>
      </c>
      <c r="C153" s="82" t="s">
        <v>59</v>
      </c>
      <c r="D153" s="82" t="s">
        <v>187</v>
      </c>
      <c r="E153" s="82"/>
      <c r="F153" s="82" t="s">
        <v>188</v>
      </c>
      <c r="G153" s="2">
        <v>2010</v>
      </c>
      <c r="H153" s="83"/>
      <c r="I153" s="70">
        <v>27.657639257040842</v>
      </c>
      <c r="J153" s="7">
        <v>40.018492000000002</v>
      </c>
      <c r="K153" s="7">
        <v>-75.985059000000007</v>
      </c>
    </row>
    <row r="154" spans="1:11">
      <c r="A154" s="82" t="s">
        <v>201</v>
      </c>
      <c r="B154" s="82" t="s">
        <v>202</v>
      </c>
      <c r="C154" s="82" t="s">
        <v>59</v>
      </c>
      <c r="D154" s="82" t="s">
        <v>203</v>
      </c>
      <c r="E154" s="82" t="s">
        <v>204</v>
      </c>
      <c r="F154" s="82" t="s">
        <v>203</v>
      </c>
      <c r="G154" s="2">
        <v>2010</v>
      </c>
      <c r="H154" s="83"/>
      <c r="I154" s="70">
        <v>1.1957327971658358</v>
      </c>
      <c r="J154" s="7">
        <v>40.619007000000003</v>
      </c>
      <c r="K154" s="7">
        <v>-78.780083000000005</v>
      </c>
    </row>
    <row r="155" spans="1:11">
      <c r="A155" s="82" t="s">
        <v>233</v>
      </c>
      <c r="B155" s="82" t="s">
        <v>234</v>
      </c>
      <c r="C155" s="82" t="s">
        <v>59</v>
      </c>
      <c r="D155" s="82" t="s">
        <v>235</v>
      </c>
      <c r="E155" s="82"/>
      <c r="F155" s="82" t="s">
        <v>236</v>
      </c>
      <c r="G155" s="2">
        <v>2010</v>
      </c>
      <c r="H155" s="83"/>
      <c r="I155" s="70">
        <v>6.9580858553262459</v>
      </c>
      <c r="J155" s="7">
        <v>40.861607999999997</v>
      </c>
      <c r="K155" s="7">
        <v>-78.116193999999993</v>
      </c>
    </row>
    <row r="156" spans="1:11">
      <c r="A156" s="82" t="s">
        <v>287</v>
      </c>
      <c r="B156" s="82" t="s">
        <v>288</v>
      </c>
      <c r="C156" s="82" t="s">
        <v>59</v>
      </c>
      <c r="D156" s="82" t="s">
        <v>289</v>
      </c>
      <c r="E156" s="82" t="s">
        <v>290</v>
      </c>
      <c r="F156" s="82" t="s">
        <v>291</v>
      </c>
      <c r="G156" s="2">
        <v>2010</v>
      </c>
      <c r="H156" s="83"/>
      <c r="I156" s="70">
        <v>18.177776018418367</v>
      </c>
      <c r="J156" s="7">
        <v>39.787109999999998</v>
      </c>
      <c r="K156" s="7">
        <v>-77.60275</v>
      </c>
    </row>
    <row r="157" spans="1:11">
      <c r="A157" s="82" t="s">
        <v>309</v>
      </c>
      <c r="B157" s="82" t="s">
        <v>310</v>
      </c>
      <c r="C157" s="82" t="s">
        <v>59</v>
      </c>
      <c r="D157" s="82" t="s">
        <v>311</v>
      </c>
      <c r="E157" s="82" t="s">
        <v>312</v>
      </c>
      <c r="F157" s="82" t="s">
        <v>313</v>
      </c>
      <c r="G157" s="2">
        <v>2010</v>
      </c>
      <c r="H157" s="83"/>
      <c r="I157" s="70">
        <v>7.0632013514082139</v>
      </c>
      <c r="J157" s="7">
        <v>41.635029000000003</v>
      </c>
      <c r="K157" s="7">
        <v>-75.572997999999998</v>
      </c>
    </row>
    <row r="158" spans="1:11">
      <c r="A158" s="82" t="s">
        <v>334</v>
      </c>
      <c r="B158" s="82" t="s">
        <v>335</v>
      </c>
      <c r="C158" s="82" t="s">
        <v>59</v>
      </c>
      <c r="D158" s="82" t="s">
        <v>336</v>
      </c>
      <c r="E158" s="82"/>
      <c r="F158" s="82" t="s">
        <v>337</v>
      </c>
      <c r="G158" s="2">
        <v>2010</v>
      </c>
      <c r="H158" s="83"/>
      <c r="I158" s="70">
        <v>3.2402097224644679</v>
      </c>
      <c r="J158" s="7">
        <v>40.070292000000002</v>
      </c>
      <c r="K158" s="7">
        <v>-76.085961999999995</v>
      </c>
    </row>
    <row r="159" spans="1:11">
      <c r="A159" s="82" t="s">
        <v>341</v>
      </c>
      <c r="B159" s="82" t="s">
        <v>342</v>
      </c>
      <c r="C159" s="82" t="s">
        <v>59</v>
      </c>
      <c r="D159" s="82" t="s">
        <v>343</v>
      </c>
      <c r="E159" s="82"/>
      <c r="F159" s="82" t="s">
        <v>316</v>
      </c>
      <c r="G159" s="2">
        <v>2010</v>
      </c>
      <c r="H159" s="83"/>
      <c r="I159" s="70">
        <v>3.6001276722212987</v>
      </c>
      <c r="J159" s="7">
        <v>40.149808</v>
      </c>
      <c r="K159" s="7">
        <v>-76.141345999999999</v>
      </c>
    </row>
    <row r="160" spans="1:11">
      <c r="A160" s="82" t="s">
        <v>563</v>
      </c>
      <c r="B160" s="82" t="s">
        <v>564</v>
      </c>
      <c r="C160" s="82" t="s">
        <v>59</v>
      </c>
      <c r="D160" s="82" t="s">
        <v>565</v>
      </c>
      <c r="E160" s="82"/>
      <c r="F160" s="82" t="s">
        <v>566</v>
      </c>
      <c r="G160" s="2">
        <v>2010</v>
      </c>
      <c r="H160" s="83"/>
      <c r="I160" s="70">
        <v>35.589659150266705</v>
      </c>
      <c r="J160" s="7">
        <v>40.081218</v>
      </c>
      <c r="K160" s="7">
        <v>-77.541918999999993</v>
      </c>
    </row>
    <row r="161" spans="1:11">
      <c r="A161" s="82"/>
      <c r="B161" s="82"/>
      <c r="C161" s="82"/>
      <c r="D161" s="82"/>
      <c r="E161" s="82"/>
      <c r="F161" s="82"/>
      <c r="G161" s="2"/>
      <c r="H161" s="83"/>
      <c r="I161" s="70"/>
      <c r="J161" s="7"/>
      <c r="K161" s="7"/>
    </row>
    <row r="162" spans="1:11">
      <c r="A162" s="82" t="s">
        <v>159</v>
      </c>
      <c r="B162" s="82" t="s">
        <v>160</v>
      </c>
      <c r="C162" s="82" t="s">
        <v>58</v>
      </c>
      <c r="D162" s="82"/>
      <c r="E162" s="82"/>
      <c r="F162" s="82" t="s">
        <v>161</v>
      </c>
      <c r="G162" s="2">
        <v>2011</v>
      </c>
      <c r="H162" s="2"/>
      <c r="I162" s="70">
        <v>69.082528866901015</v>
      </c>
      <c r="J162" s="7">
        <v>39.620026000000003</v>
      </c>
      <c r="K162" s="7">
        <v>-76.629996000000006</v>
      </c>
    </row>
    <row r="163" spans="1:11">
      <c r="A163" s="82" t="s">
        <v>273</v>
      </c>
      <c r="B163" s="82" t="s">
        <v>274</v>
      </c>
      <c r="C163" s="82" t="s">
        <v>59</v>
      </c>
      <c r="D163" s="82" t="s">
        <v>275</v>
      </c>
      <c r="E163" s="82"/>
      <c r="F163" s="82" t="s">
        <v>269</v>
      </c>
      <c r="G163" s="2">
        <v>2011</v>
      </c>
      <c r="H163" s="83"/>
      <c r="I163" s="70">
        <v>15.956156840393268</v>
      </c>
      <c r="J163" s="7">
        <v>40.148491999999997</v>
      </c>
      <c r="K163" s="7">
        <v>-77.013042999999996</v>
      </c>
    </row>
    <row r="164" spans="1:11">
      <c r="A164" s="82" t="s">
        <v>325</v>
      </c>
      <c r="B164" s="82" t="s">
        <v>326</v>
      </c>
      <c r="C164" s="82" t="s">
        <v>59</v>
      </c>
      <c r="D164" s="82" t="s">
        <v>327</v>
      </c>
      <c r="E164" s="82" t="s">
        <v>328</v>
      </c>
      <c r="F164" s="82" t="s">
        <v>329</v>
      </c>
      <c r="G164" s="2">
        <v>2011</v>
      </c>
      <c r="H164" s="83"/>
      <c r="I164" s="70">
        <v>4.7133276681234157</v>
      </c>
      <c r="J164" s="7">
        <v>40.238715999999997</v>
      </c>
      <c r="K164" s="7">
        <v>-76.200721999999999</v>
      </c>
    </row>
    <row r="165" spans="1:11">
      <c r="A165" s="82" t="s">
        <v>380</v>
      </c>
      <c r="B165" s="82" t="s">
        <v>381</v>
      </c>
      <c r="C165" s="82" t="s">
        <v>59</v>
      </c>
      <c r="D165" s="82" t="s">
        <v>382</v>
      </c>
      <c r="E165" s="82"/>
      <c r="F165" s="82" t="s">
        <v>383</v>
      </c>
      <c r="G165" s="2">
        <v>2011</v>
      </c>
      <c r="H165" s="83"/>
      <c r="I165" s="70">
        <v>2.3933904014708851</v>
      </c>
      <c r="J165" s="7">
        <v>40.622267999999998</v>
      </c>
      <c r="K165" s="7">
        <v>-76.324109000000007</v>
      </c>
    </row>
    <row r="166" spans="1:11">
      <c r="A166" s="82" t="s">
        <v>435</v>
      </c>
      <c r="B166" s="82" t="s">
        <v>436</v>
      </c>
      <c r="C166" s="82" t="s">
        <v>59</v>
      </c>
      <c r="D166" s="82" t="s">
        <v>437</v>
      </c>
      <c r="E166" s="82"/>
      <c r="F166" s="82" t="s">
        <v>383</v>
      </c>
      <c r="G166" s="2">
        <v>2011</v>
      </c>
      <c r="H166" s="83"/>
      <c r="I166" s="70">
        <v>3.1482403093280471</v>
      </c>
      <c r="J166" s="7">
        <v>40.605365999999997</v>
      </c>
      <c r="K166" s="7">
        <v>-76.376807999999997</v>
      </c>
    </row>
    <row r="167" spans="1:11">
      <c r="A167" s="82" t="s">
        <v>463</v>
      </c>
      <c r="B167" s="106">
        <v>1001</v>
      </c>
      <c r="C167" s="82" t="s">
        <v>60</v>
      </c>
      <c r="D167" s="82" t="s">
        <v>465</v>
      </c>
      <c r="E167" s="82"/>
      <c r="F167" s="82" t="s">
        <v>466</v>
      </c>
      <c r="G167" s="2">
        <v>2011</v>
      </c>
      <c r="H167" s="83"/>
      <c r="I167" s="70">
        <v>11.142631233489483</v>
      </c>
      <c r="J167" s="7">
        <v>37.327401000000002</v>
      </c>
      <c r="K167" s="7">
        <v>-77.203647000000004</v>
      </c>
    </row>
    <row r="168" spans="1:11">
      <c r="A168" s="82" t="s">
        <v>854</v>
      </c>
      <c r="B168" s="82" t="s">
        <v>855</v>
      </c>
      <c r="C168" s="82" t="s">
        <v>59</v>
      </c>
      <c r="D168" s="82" t="s">
        <v>856</v>
      </c>
      <c r="E168" s="82"/>
      <c r="F168" s="82" t="s">
        <v>731</v>
      </c>
      <c r="G168" s="2">
        <v>2011</v>
      </c>
      <c r="H168" s="83"/>
      <c r="I168" s="70">
        <v>1.261275192612807</v>
      </c>
      <c r="J168" s="7">
        <v>40.676445999999999</v>
      </c>
      <c r="K168" s="7">
        <v>-78.201159000000004</v>
      </c>
    </row>
    <row r="169" spans="1:11">
      <c r="A169" s="82" t="s">
        <v>862</v>
      </c>
      <c r="B169" s="82" t="s">
        <v>863</v>
      </c>
      <c r="C169" s="82" t="s">
        <v>60</v>
      </c>
      <c r="D169" s="82" t="s">
        <v>864</v>
      </c>
      <c r="E169" s="82"/>
      <c r="F169" s="82" t="s">
        <v>865</v>
      </c>
      <c r="G169" s="2">
        <v>2011</v>
      </c>
      <c r="H169" s="83"/>
      <c r="I169" s="70">
        <v>306.61109332184236</v>
      </c>
      <c r="J169" s="7">
        <v>38.949449999999999</v>
      </c>
      <c r="K169" s="7">
        <v>-78.198772000000005</v>
      </c>
    </row>
    <row r="170" spans="1:11">
      <c r="A170" s="82" t="s">
        <v>870</v>
      </c>
      <c r="B170" s="82" t="s">
        <v>871</v>
      </c>
      <c r="C170" s="82" t="s">
        <v>60</v>
      </c>
      <c r="D170" s="82" t="s">
        <v>872</v>
      </c>
      <c r="E170" s="82"/>
      <c r="F170" s="82" t="s">
        <v>873</v>
      </c>
      <c r="G170" s="2">
        <v>2011</v>
      </c>
      <c r="H170" s="83"/>
      <c r="I170" s="70">
        <v>0.52830256533404585</v>
      </c>
      <c r="J170" s="7">
        <v>37.544998999999997</v>
      </c>
      <c r="K170" s="7">
        <v>-76.986215999999999</v>
      </c>
    </row>
    <row r="171" spans="1:11">
      <c r="A171" s="82" t="s">
        <v>900</v>
      </c>
      <c r="B171" s="82" t="s">
        <v>663</v>
      </c>
      <c r="C171" s="82" t="s">
        <v>60</v>
      </c>
      <c r="D171" s="82" t="s">
        <v>901</v>
      </c>
      <c r="E171" s="82" t="s">
        <v>663</v>
      </c>
      <c r="F171" s="82" t="s">
        <v>902</v>
      </c>
      <c r="G171" s="2">
        <v>2011</v>
      </c>
      <c r="H171" s="83"/>
      <c r="I171" s="70">
        <v>9.7694368664596727</v>
      </c>
      <c r="J171" s="7">
        <v>38.128435000000003</v>
      </c>
      <c r="K171" s="7">
        <v>-78.712378000000001</v>
      </c>
    </row>
    <row r="172" spans="1:11">
      <c r="A172" s="82"/>
      <c r="B172" s="82"/>
      <c r="C172" s="82"/>
      <c r="D172" s="82"/>
      <c r="E172" s="82"/>
      <c r="F172" s="82"/>
      <c r="G172" s="2"/>
      <c r="H172" s="83"/>
      <c r="I172" s="70"/>
      <c r="J172" s="7"/>
      <c r="K172" s="7"/>
    </row>
    <row r="173" spans="1:11">
      <c r="A173" s="82" t="s">
        <v>438</v>
      </c>
      <c r="B173" s="82" t="s">
        <v>439</v>
      </c>
      <c r="C173" s="82" t="s">
        <v>59</v>
      </c>
      <c r="D173" s="82" t="s">
        <v>440</v>
      </c>
      <c r="E173" s="82"/>
      <c r="F173" s="82" t="s">
        <v>441</v>
      </c>
      <c r="G173" s="2">
        <v>2012</v>
      </c>
      <c r="H173" s="83"/>
      <c r="I173" s="70">
        <v>1.2848673135202908</v>
      </c>
      <c r="J173" s="7">
        <v>41.117866999999997</v>
      </c>
      <c r="K173" s="7">
        <v>-76.517242999999993</v>
      </c>
    </row>
    <row r="174" spans="1:11">
      <c r="A174" s="82" t="s">
        <v>878</v>
      </c>
      <c r="B174" s="82"/>
      <c r="C174" s="82" t="s">
        <v>60</v>
      </c>
      <c r="D174" s="82" t="s">
        <v>879</v>
      </c>
      <c r="E174" s="82"/>
      <c r="F174" s="82" t="s">
        <v>880</v>
      </c>
      <c r="G174" s="2">
        <v>2012</v>
      </c>
      <c r="H174" s="83"/>
      <c r="I174" s="70">
        <v>233.81687869217637</v>
      </c>
      <c r="J174" s="7">
        <v>38.059933999999998</v>
      </c>
      <c r="K174" s="7">
        <v>-78.899621999999994</v>
      </c>
    </row>
    <row r="175" spans="1:11">
      <c r="A175" s="82" t="s">
        <v>881</v>
      </c>
      <c r="B175" s="82"/>
      <c r="C175" s="82" t="s">
        <v>60</v>
      </c>
      <c r="D175" s="82" t="s">
        <v>882</v>
      </c>
      <c r="E175" s="82"/>
      <c r="F175" s="82" t="s">
        <v>880</v>
      </c>
      <c r="G175" s="2">
        <v>2012</v>
      </c>
      <c r="H175" s="83"/>
      <c r="I175" s="70">
        <v>0.48120391861452599</v>
      </c>
      <c r="J175" s="7">
        <v>38.059427999999997</v>
      </c>
      <c r="K175" s="7">
        <v>-78.891745999999998</v>
      </c>
    </row>
    <row r="176" spans="1:11">
      <c r="A176" s="82"/>
      <c r="B176" s="82"/>
      <c r="C176" s="82"/>
      <c r="D176" s="82"/>
      <c r="E176" s="82"/>
      <c r="F176" s="82"/>
      <c r="G176" s="2"/>
      <c r="H176" s="83"/>
      <c r="I176" s="70"/>
      <c r="J176" s="7"/>
      <c r="K176" s="7"/>
    </row>
    <row r="177" spans="1:11">
      <c r="A177" s="82" t="s">
        <v>86</v>
      </c>
      <c r="B177" s="82" t="s">
        <v>87</v>
      </c>
      <c r="C177" s="82" t="s">
        <v>58</v>
      </c>
      <c r="D177" s="82" t="s">
        <v>88</v>
      </c>
      <c r="E177" s="82"/>
      <c r="F177" s="82" t="s">
        <v>89</v>
      </c>
      <c r="G177" s="2">
        <v>2013</v>
      </c>
      <c r="H177" s="2"/>
      <c r="I177" s="70">
        <v>1.7486242533317287</v>
      </c>
      <c r="J177" s="7">
        <v>39.574787000000001</v>
      </c>
      <c r="K177" s="7">
        <v>-75.899756999999994</v>
      </c>
    </row>
    <row r="178" spans="1:11">
      <c r="A178" s="82" t="s">
        <v>302</v>
      </c>
      <c r="B178" s="82" t="s">
        <v>303</v>
      </c>
      <c r="C178" s="82" t="s">
        <v>59</v>
      </c>
      <c r="D178" s="82" t="s">
        <v>304</v>
      </c>
      <c r="E178" s="82"/>
      <c r="F178" s="82" t="s">
        <v>304</v>
      </c>
      <c r="G178" s="2">
        <v>2013</v>
      </c>
      <c r="H178" s="83"/>
      <c r="I178" s="70">
        <v>191.73730171989939</v>
      </c>
      <c r="J178" s="7">
        <v>40.332144</v>
      </c>
      <c r="K178" s="7">
        <v>-78.124677000000005</v>
      </c>
    </row>
    <row r="179" spans="1:11">
      <c r="A179" s="82" t="s">
        <v>366</v>
      </c>
      <c r="B179" s="82" t="s">
        <v>367</v>
      </c>
      <c r="C179" s="82" t="s">
        <v>59</v>
      </c>
      <c r="D179" s="82" t="s">
        <v>368</v>
      </c>
      <c r="E179" s="82"/>
      <c r="F179" s="82" t="s">
        <v>369</v>
      </c>
      <c r="G179" s="2">
        <v>2013</v>
      </c>
      <c r="H179" s="83"/>
      <c r="I179" s="70">
        <v>5.9925148822438272</v>
      </c>
      <c r="J179" s="7">
        <v>41.716121999999999</v>
      </c>
      <c r="K179" s="7">
        <v>-77.714428999999996</v>
      </c>
    </row>
    <row r="180" spans="1:11">
      <c r="A180" s="82" t="s">
        <v>370</v>
      </c>
      <c r="B180" s="82" t="s">
        <v>371</v>
      </c>
      <c r="C180" s="82" t="s">
        <v>59</v>
      </c>
      <c r="D180" s="82" t="s">
        <v>372</v>
      </c>
      <c r="E180" s="82"/>
      <c r="F180" s="82" t="s">
        <v>373</v>
      </c>
      <c r="G180" s="2">
        <v>2013</v>
      </c>
      <c r="H180" s="83"/>
      <c r="I180" s="70">
        <v>2.6370323627955794</v>
      </c>
      <c r="J180" s="7">
        <v>41.719732999999998</v>
      </c>
      <c r="K180" s="7">
        <v>-77.708078</v>
      </c>
    </row>
    <row r="181" spans="1:11">
      <c r="A181" s="82" t="s">
        <v>892</v>
      </c>
      <c r="B181" s="82"/>
      <c r="C181" s="82" t="s">
        <v>59</v>
      </c>
      <c r="D181" s="82" t="s">
        <v>893</v>
      </c>
      <c r="E181" s="82"/>
      <c r="F181" s="82"/>
      <c r="G181" s="2">
        <v>2013</v>
      </c>
      <c r="H181" s="83"/>
      <c r="I181" s="70">
        <v>1.55706800088749</v>
      </c>
      <c r="J181" s="7">
        <v>41.044403000000003</v>
      </c>
      <c r="K181" s="7">
        <v>-78.219727000000006</v>
      </c>
    </row>
    <row r="182" spans="1:11">
      <c r="A182" s="82" t="s">
        <v>894</v>
      </c>
      <c r="B182" s="82"/>
      <c r="C182" s="82" t="s">
        <v>60</v>
      </c>
      <c r="D182" s="82" t="s">
        <v>895</v>
      </c>
      <c r="E182" s="82"/>
      <c r="F182" s="82" t="s">
        <v>896</v>
      </c>
      <c r="G182" s="2">
        <v>2013</v>
      </c>
      <c r="H182" s="83"/>
      <c r="I182" s="70">
        <v>39.054541566006165</v>
      </c>
      <c r="J182" s="7">
        <v>38.357588999999997</v>
      </c>
      <c r="K182" s="7">
        <v>-79.030908999999994</v>
      </c>
    </row>
    <row r="183" spans="1:11">
      <c r="A183" s="82"/>
      <c r="B183" s="82"/>
      <c r="C183" s="82"/>
      <c r="D183" s="82"/>
      <c r="E183" s="82"/>
      <c r="F183" s="82"/>
      <c r="G183" s="2"/>
      <c r="H183" s="83"/>
      <c r="I183" s="70"/>
      <c r="J183" s="7"/>
      <c r="K183" s="7"/>
    </row>
    <row r="184" spans="1:11">
      <c r="A184" s="82" t="s">
        <v>539</v>
      </c>
      <c r="B184" s="106">
        <v>810</v>
      </c>
      <c r="C184" s="82" t="s">
        <v>60</v>
      </c>
      <c r="D184" s="82" t="s">
        <v>541</v>
      </c>
      <c r="E184" s="82"/>
      <c r="F184" s="82" t="s">
        <v>535</v>
      </c>
      <c r="G184" s="2">
        <v>2014</v>
      </c>
      <c r="H184" s="2">
        <v>1998</v>
      </c>
      <c r="I184" s="70">
        <v>0.51415100946094605</v>
      </c>
      <c r="J184" s="7">
        <v>37.233775999999999</v>
      </c>
      <c r="K184" s="7">
        <v>-77.412811000000005</v>
      </c>
    </row>
    <row r="185" spans="1:11">
      <c r="A185" s="82" t="s">
        <v>197</v>
      </c>
      <c r="B185" s="82" t="s">
        <v>198</v>
      </c>
      <c r="C185" s="82" t="s">
        <v>59</v>
      </c>
      <c r="D185" s="82" t="s">
        <v>199</v>
      </c>
      <c r="E185" s="82"/>
      <c r="F185" s="82" t="s">
        <v>200</v>
      </c>
      <c r="G185" s="2">
        <v>2014</v>
      </c>
      <c r="H185" s="83"/>
      <c r="I185" s="70">
        <v>0.13760068813006621</v>
      </c>
      <c r="J185" s="7">
        <v>40.389901000000002</v>
      </c>
      <c r="K185" s="7">
        <v>-78.388700999999998</v>
      </c>
    </row>
    <row r="186" spans="1:11">
      <c r="A186" s="82" t="s">
        <v>211</v>
      </c>
      <c r="B186" s="82" t="s">
        <v>212</v>
      </c>
      <c r="C186" s="82" t="s">
        <v>59</v>
      </c>
      <c r="D186" s="82" t="s">
        <v>213</v>
      </c>
      <c r="E186" s="82"/>
      <c r="F186" s="82" t="s">
        <v>214</v>
      </c>
      <c r="G186" s="2">
        <v>2014</v>
      </c>
      <c r="H186" s="83"/>
      <c r="I186" s="70">
        <v>177.22131048980853</v>
      </c>
      <c r="J186" s="7">
        <v>41.517743000000003</v>
      </c>
      <c r="K186" s="7">
        <v>-78.255101999999994</v>
      </c>
    </row>
    <row r="187" spans="1:11">
      <c r="A187" s="82" t="s">
        <v>249</v>
      </c>
      <c r="B187" s="82" t="s">
        <v>250</v>
      </c>
      <c r="C187" s="82" t="s">
        <v>59</v>
      </c>
      <c r="D187" s="82" t="s">
        <v>251</v>
      </c>
      <c r="E187" s="82"/>
      <c r="F187" s="82" t="s">
        <v>252</v>
      </c>
      <c r="G187" s="2">
        <v>2014</v>
      </c>
      <c r="H187" s="83"/>
      <c r="I187" s="70">
        <v>0.62570825743270797</v>
      </c>
      <c r="J187" s="7">
        <v>41.055337999999999</v>
      </c>
      <c r="K187" s="7">
        <v>-77.352322999999998</v>
      </c>
    </row>
    <row r="188" spans="1:11">
      <c r="A188" s="82" t="s">
        <v>330</v>
      </c>
      <c r="B188" s="82" t="s">
        <v>331</v>
      </c>
      <c r="C188" s="82" t="s">
        <v>59</v>
      </c>
      <c r="D188" s="82" t="s">
        <v>332</v>
      </c>
      <c r="E188" s="82"/>
      <c r="F188" s="82" t="s">
        <v>333</v>
      </c>
      <c r="G188" s="2">
        <v>2014</v>
      </c>
      <c r="H188" s="83"/>
      <c r="I188" s="70">
        <v>63.744430030838224</v>
      </c>
      <c r="J188" s="7">
        <v>40.110813</v>
      </c>
      <c r="K188" s="7">
        <v>-76.491575999999995</v>
      </c>
    </row>
    <row r="189" spans="1:11">
      <c r="A189" s="82" t="s">
        <v>883</v>
      </c>
      <c r="B189" s="82"/>
      <c r="C189" s="82" t="s">
        <v>59</v>
      </c>
      <c r="D189" s="82" t="s">
        <v>884</v>
      </c>
      <c r="E189" s="82"/>
      <c r="F189" s="82" t="s">
        <v>885</v>
      </c>
      <c r="G189" s="2">
        <v>2014</v>
      </c>
      <c r="H189" s="83"/>
      <c r="I189" s="70">
        <v>7.630199210798871</v>
      </c>
      <c r="J189" s="7">
        <v>39.840407999999996</v>
      </c>
      <c r="K189" s="7">
        <v>-77.969351000000003</v>
      </c>
    </row>
    <row r="190" spans="1:11">
      <c r="A190" s="82" t="s">
        <v>886</v>
      </c>
      <c r="B190" s="82"/>
      <c r="C190" s="82" t="s">
        <v>59</v>
      </c>
      <c r="D190" s="82" t="s">
        <v>887</v>
      </c>
      <c r="E190" s="82"/>
      <c r="F190" s="82" t="s">
        <v>888</v>
      </c>
      <c r="G190" s="2">
        <v>2014</v>
      </c>
      <c r="H190" s="83"/>
      <c r="I190" s="70">
        <v>10.875311644502199</v>
      </c>
      <c r="J190" s="7">
        <v>40.274737999999999</v>
      </c>
      <c r="K190" s="7">
        <v>-76.621617999999998</v>
      </c>
    </row>
    <row r="191" spans="1:11">
      <c r="A191" s="82" t="s">
        <v>889</v>
      </c>
      <c r="B191" s="82"/>
      <c r="C191" s="82" t="s">
        <v>59</v>
      </c>
      <c r="D191" s="82" t="s">
        <v>890</v>
      </c>
      <c r="E191" s="82"/>
      <c r="F191" s="82" t="s">
        <v>891</v>
      </c>
      <c r="G191" s="2">
        <v>2014</v>
      </c>
      <c r="H191" s="83"/>
      <c r="I191" s="70">
        <v>1.7396671060887767</v>
      </c>
      <c r="J191" s="7">
        <v>39.967004000000003</v>
      </c>
      <c r="K191" s="7">
        <v>-76.806027</v>
      </c>
    </row>
    <row r="192" spans="1:11">
      <c r="A192" s="82"/>
      <c r="B192" s="82"/>
      <c r="C192" s="82"/>
      <c r="D192" s="82"/>
      <c r="E192" s="82"/>
      <c r="F192" s="82"/>
      <c r="G192" s="2"/>
      <c r="H192" s="83"/>
      <c r="I192" s="70"/>
      <c r="J192" s="7"/>
      <c r="K192" s="7"/>
    </row>
    <row r="193" spans="1:11">
      <c r="A193" s="82" t="s">
        <v>140</v>
      </c>
      <c r="B193" s="82" t="s">
        <v>141</v>
      </c>
      <c r="C193" s="82" t="s">
        <v>58</v>
      </c>
      <c r="D193" s="82" t="s">
        <v>142</v>
      </c>
      <c r="E193" s="82" t="s">
        <v>143</v>
      </c>
      <c r="F193" s="82" t="s">
        <v>144</v>
      </c>
      <c r="G193" s="2">
        <v>2015</v>
      </c>
      <c r="H193" s="2"/>
      <c r="I193" s="70">
        <v>14.164004878836684</v>
      </c>
      <c r="J193" s="7">
        <v>39.054037000000001</v>
      </c>
      <c r="K193" s="7">
        <v>-76.054309000000003</v>
      </c>
    </row>
    <row r="194" spans="1:11">
      <c r="A194" s="82" t="s">
        <v>208</v>
      </c>
      <c r="B194" s="106">
        <v>1194387</v>
      </c>
      <c r="C194" s="82" t="s">
        <v>59</v>
      </c>
      <c r="D194" s="82" t="s">
        <v>210</v>
      </c>
      <c r="E194" s="82"/>
      <c r="F194" s="82"/>
      <c r="G194" s="2">
        <v>2015</v>
      </c>
      <c r="H194" s="83"/>
      <c r="I194" s="70">
        <v>3.0938430220817126</v>
      </c>
      <c r="J194" s="7">
        <v>39.862909000000002</v>
      </c>
      <c r="K194" s="7">
        <v>-76.861688999999998</v>
      </c>
    </row>
    <row r="195" spans="1:11">
      <c r="A195" s="82" t="s">
        <v>237</v>
      </c>
      <c r="B195" s="82" t="s">
        <v>238</v>
      </c>
      <c r="C195" s="82" t="s">
        <v>59</v>
      </c>
      <c r="D195" s="82" t="s">
        <v>239</v>
      </c>
      <c r="E195" s="82"/>
      <c r="F195" s="82" t="s">
        <v>240</v>
      </c>
      <c r="G195" s="2">
        <v>2015</v>
      </c>
      <c r="H195" s="83"/>
      <c r="I195" s="70">
        <v>0.58799156461120006</v>
      </c>
      <c r="J195" s="7">
        <v>41.234608000000001</v>
      </c>
      <c r="K195" s="7">
        <v>-78.326059000000001</v>
      </c>
    </row>
    <row r="196" spans="1:11">
      <c r="A196" s="82" t="s">
        <v>321</v>
      </c>
      <c r="B196" s="82" t="s">
        <v>322</v>
      </c>
      <c r="C196" s="82" t="s">
        <v>59</v>
      </c>
      <c r="D196" s="82" t="s">
        <v>323</v>
      </c>
      <c r="E196" s="82"/>
      <c r="F196" s="82" t="s">
        <v>324</v>
      </c>
      <c r="G196" s="2">
        <v>2015</v>
      </c>
      <c r="H196" s="83"/>
      <c r="I196" s="70">
        <v>46.325929052256967</v>
      </c>
      <c r="J196" s="7">
        <v>40.055230999999999</v>
      </c>
      <c r="K196" s="7">
        <v>-76.526385000000005</v>
      </c>
    </row>
    <row r="197" spans="1:11">
      <c r="A197" s="82" t="s">
        <v>377</v>
      </c>
      <c r="B197" s="82" t="s">
        <v>378</v>
      </c>
      <c r="C197" s="82" t="s">
        <v>59</v>
      </c>
      <c r="D197" s="82" t="s">
        <v>379</v>
      </c>
      <c r="E197" s="82"/>
      <c r="F197" s="82" t="s">
        <v>379</v>
      </c>
      <c r="G197" s="2">
        <v>2015</v>
      </c>
      <c r="H197" s="83"/>
      <c r="I197" s="70">
        <v>0.72063188824522506</v>
      </c>
      <c r="J197" s="7">
        <v>40.586365000000001</v>
      </c>
      <c r="K197" s="7">
        <v>-76.402422999999999</v>
      </c>
    </row>
    <row r="198" spans="1:11">
      <c r="A198" s="82" t="s">
        <v>384</v>
      </c>
      <c r="B198" s="82" t="s">
        <v>385</v>
      </c>
      <c r="C198" s="82" t="s">
        <v>59</v>
      </c>
      <c r="D198" s="82" t="s">
        <v>386</v>
      </c>
      <c r="E198" s="82"/>
      <c r="F198" s="82" t="s">
        <v>386</v>
      </c>
      <c r="G198" s="2">
        <v>2015</v>
      </c>
      <c r="H198" s="83"/>
      <c r="I198" s="70">
        <v>5.9154395417787384</v>
      </c>
      <c r="J198" s="7">
        <v>41.645017000000003</v>
      </c>
      <c r="K198" s="7">
        <v>-77.044669999999996</v>
      </c>
    </row>
    <row r="199" spans="1:11">
      <c r="A199" s="82" t="s">
        <v>395</v>
      </c>
      <c r="B199" s="82" t="s">
        <v>396</v>
      </c>
      <c r="C199" s="82" t="s">
        <v>59</v>
      </c>
      <c r="D199" s="82" t="s">
        <v>397</v>
      </c>
      <c r="E199" s="82"/>
      <c r="F199" s="82" t="s">
        <v>398</v>
      </c>
      <c r="G199" s="2">
        <v>2015</v>
      </c>
      <c r="H199" s="83"/>
      <c r="I199" s="70">
        <v>13.286094874589063</v>
      </c>
      <c r="J199" s="7">
        <v>41.633493999999999</v>
      </c>
      <c r="K199" s="7">
        <v>-76.053538000000003</v>
      </c>
    </row>
    <row r="200" spans="1:11">
      <c r="A200" s="82" t="s">
        <v>906</v>
      </c>
      <c r="B200" s="82" t="s">
        <v>663</v>
      </c>
      <c r="C200" s="82" t="s">
        <v>58</v>
      </c>
      <c r="D200" s="82" t="s">
        <v>142</v>
      </c>
      <c r="E200" s="82" t="s">
        <v>663</v>
      </c>
      <c r="F200" s="82" t="s">
        <v>907</v>
      </c>
      <c r="G200" s="2">
        <v>2015</v>
      </c>
      <c r="H200" s="83"/>
      <c r="I200" s="70">
        <v>2.2362892403892043</v>
      </c>
      <c r="J200" s="7">
        <v>39.047989999999999</v>
      </c>
      <c r="K200" s="7">
        <v>-76.061886999999999</v>
      </c>
    </row>
    <row r="201" spans="1:11">
      <c r="A201" s="82" t="s">
        <v>908</v>
      </c>
      <c r="B201" s="82" t="s">
        <v>663</v>
      </c>
      <c r="C201" s="82" t="s">
        <v>59</v>
      </c>
      <c r="D201" s="82" t="s">
        <v>909</v>
      </c>
      <c r="E201" s="82" t="s">
        <v>663</v>
      </c>
      <c r="F201" s="82" t="s">
        <v>910</v>
      </c>
      <c r="G201" s="2">
        <v>2015</v>
      </c>
      <c r="H201" s="83"/>
      <c r="I201" s="70">
        <v>1.3783702492786158</v>
      </c>
      <c r="J201" s="7">
        <v>40.388463999999999</v>
      </c>
      <c r="K201" s="7">
        <v>-78.386938000000001</v>
      </c>
    </row>
    <row r="202" spans="1:11">
      <c r="A202" s="82" t="s">
        <v>911</v>
      </c>
      <c r="B202" s="82" t="s">
        <v>663</v>
      </c>
      <c r="C202" s="82" t="s">
        <v>59</v>
      </c>
      <c r="D202" s="82" t="s">
        <v>912</v>
      </c>
      <c r="E202" s="82" t="s">
        <v>663</v>
      </c>
      <c r="F202" s="82" t="s">
        <v>638</v>
      </c>
      <c r="G202" s="2">
        <v>2015</v>
      </c>
      <c r="H202" s="83"/>
      <c r="I202" s="70">
        <v>0.6082730207262329</v>
      </c>
      <c r="J202" s="7">
        <v>40.256506000000002</v>
      </c>
      <c r="K202" s="7">
        <v>-76.465237999999999</v>
      </c>
    </row>
    <row r="203" spans="1:11">
      <c r="A203" s="82"/>
      <c r="B203" s="82"/>
      <c r="C203" s="82"/>
      <c r="D203" s="82"/>
      <c r="E203" s="82"/>
      <c r="F203" s="82"/>
      <c r="G203" s="2"/>
      <c r="H203" s="83"/>
      <c r="I203" s="70"/>
      <c r="J203" s="7"/>
      <c r="K203" s="7"/>
    </row>
    <row r="204" spans="1:11">
      <c r="A204" s="82" t="s">
        <v>166</v>
      </c>
      <c r="B204" s="82" t="s">
        <v>167</v>
      </c>
      <c r="C204" s="82" t="s">
        <v>58</v>
      </c>
      <c r="D204" s="82" t="s">
        <v>168</v>
      </c>
      <c r="E204" s="82"/>
      <c r="F204" s="82" t="s">
        <v>169</v>
      </c>
      <c r="G204" s="2">
        <v>2016</v>
      </c>
      <c r="H204" s="2"/>
      <c r="I204" s="70">
        <v>21.832293087766125</v>
      </c>
      <c r="J204" s="7">
        <v>38.461796999999997</v>
      </c>
      <c r="K204" s="7">
        <v>-75.734427999999994</v>
      </c>
    </row>
    <row r="205" spans="1:11">
      <c r="A205" s="82" t="s">
        <v>246</v>
      </c>
      <c r="B205" s="82" t="s">
        <v>247</v>
      </c>
      <c r="C205" s="82" t="s">
        <v>59</v>
      </c>
      <c r="D205" s="82" t="s">
        <v>248</v>
      </c>
      <c r="E205" s="82"/>
      <c r="F205" s="82" t="s">
        <v>248</v>
      </c>
      <c r="G205" s="2">
        <v>2016</v>
      </c>
      <c r="H205" s="83"/>
      <c r="I205" s="70">
        <v>9.233133854244306</v>
      </c>
      <c r="J205" s="7">
        <v>41.064463000000003</v>
      </c>
      <c r="K205" s="7">
        <v>-77.355311999999998</v>
      </c>
    </row>
    <row r="206" spans="1:11">
      <c r="A206" s="82" t="s">
        <v>305</v>
      </c>
      <c r="B206" s="82" t="s">
        <v>306</v>
      </c>
      <c r="C206" s="82" t="s">
        <v>59</v>
      </c>
      <c r="D206" s="82" t="s">
        <v>307</v>
      </c>
      <c r="E206" s="82"/>
      <c r="F206" s="82" t="s">
        <v>308</v>
      </c>
      <c r="G206" s="2">
        <v>2016</v>
      </c>
      <c r="H206" s="83"/>
      <c r="I206" s="70">
        <v>1.5423853409816841</v>
      </c>
      <c r="J206" s="7">
        <v>41.463830000000002</v>
      </c>
      <c r="K206" s="7">
        <v>-75.538023999999993</v>
      </c>
    </row>
    <row r="207" spans="1:11">
      <c r="A207" s="82" t="s">
        <v>507</v>
      </c>
      <c r="B207" s="106">
        <v>15</v>
      </c>
      <c r="C207" s="82" t="s">
        <v>60</v>
      </c>
      <c r="D207" s="82" t="s">
        <v>509</v>
      </c>
      <c r="E207" s="82"/>
      <c r="F207" s="82" t="s">
        <v>510</v>
      </c>
      <c r="G207" s="2">
        <v>2016</v>
      </c>
      <c r="H207" s="83"/>
      <c r="I207" s="70">
        <v>284.57492960983393</v>
      </c>
      <c r="J207" s="7">
        <v>38.601545999999999</v>
      </c>
      <c r="K207" s="7">
        <v>-78.007536999999999</v>
      </c>
    </row>
    <row r="208" spans="1:11">
      <c r="A208" s="82"/>
      <c r="B208" s="82"/>
      <c r="C208" s="82"/>
      <c r="D208" s="82"/>
      <c r="E208" s="82"/>
      <c r="F208" s="82"/>
      <c r="G208" s="2"/>
      <c r="H208" s="83"/>
      <c r="I208" s="70"/>
      <c r="J208" s="7"/>
      <c r="K208" s="7"/>
    </row>
    <row r="209" spans="1:12">
      <c r="A209" s="82" t="s">
        <v>913</v>
      </c>
      <c r="B209" s="82"/>
      <c r="C209" s="82" t="s">
        <v>60</v>
      </c>
      <c r="D209" s="82" t="s">
        <v>914</v>
      </c>
      <c r="E209" s="82"/>
      <c r="F209" s="82" t="s">
        <v>915</v>
      </c>
      <c r="G209" s="2">
        <v>2017</v>
      </c>
      <c r="H209" s="83"/>
      <c r="I209" s="70">
        <v>21.846511296823881</v>
      </c>
      <c r="J209" s="7">
        <v>38.016286000000001</v>
      </c>
      <c r="K209" s="7">
        <v>-78.519188</v>
      </c>
    </row>
    <row r="210" spans="1:12">
      <c r="A210" s="82"/>
      <c r="B210" s="82"/>
      <c r="C210" s="82"/>
      <c r="D210" s="82"/>
      <c r="E210" s="82"/>
      <c r="F210" s="82"/>
      <c r="G210" s="2"/>
      <c r="H210" s="83"/>
      <c r="I210" s="70"/>
      <c r="J210" s="7"/>
      <c r="K210" s="7"/>
    </row>
    <row r="211" spans="1:12">
      <c r="A211" s="64" t="s">
        <v>916</v>
      </c>
      <c r="B211" s="65"/>
      <c r="C211" s="64" t="s">
        <v>59</v>
      </c>
      <c r="D211" s="64" t="s">
        <v>917</v>
      </c>
      <c r="E211" s="65"/>
      <c r="F211" s="64" t="s">
        <v>918</v>
      </c>
      <c r="G211" s="66">
        <v>2017</v>
      </c>
      <c r="H211" s="67"/>
      <c r="I211" s="70">
        <v>3.36</v>
      </c>
      <c r="J211" s="7">
        <v>41.208156000000002</v>
      </c>
      <c r="K211" s="7">
        <v>-75.900227999999998</v>
      </c>
    </row>
    <row r="212" spans="1:12">
      <c r="A212" s="64" t="s">
        <v>919</v>
      </c>
      <c r="B212" s="65"/>
      <c r="C212" s="64" t="s">
        <v>59</v>
      </c>
      <c r="D212" s="64" t="s">
        <v>920</v>
      </c>
      <c r="E212" s="65"/>
      <c r="F212" s="64" t="s">
        <v>921</v>
      </c>
      <c r="G212" s="66">
        <v>2017</v>
      </c>
      <c r="H212" s="67"/>
      <c r="I212" s="70">
        <v>1.43</v>
      </c>
      <c r="J212" s="7">
        <v>40.0366</v>
      </c>
      <c r="K212" s="7">
        <v>-77.3416</v>
      </c>
    </row>
    <row r="213" spans="1:12">
      <c r="A213" s="64" t="s">
        <v>922</v>
      </c>
      <c r="B213" s="65"/>
      <c r="C213" s="64" t="s">
        <v>59</v>
      </c>
      <c r="D213" s="64" t="s">
        <v>923</v>
      </c>
      <c r="E213" s="65"/>
      <c r="F213" s="64" t="s">
        <v>924</v>
      </c>
      <c r="G213" s="66">
        <v>2017</v>
      </c>
      <c r="H213" s="67"/>
      <c r="I213" s="70">
        <v>96.61</v>
      </c>
      <c r="J213" s="7">
        <v>40.599029000000002</v>
      </c>
      <c r="K213" s="7">
        <v>-78.652144000000007</v>
      </c>
    </row>
    <row r="214" spans="1:12">
      <c r="A214" s="64" t="s">
        <v>925</v>
      </c>
      <c r="B214" s="65"/>
      <c r="C214" s="64" t="s">
        <v>59</v>
      </c>
      <c r="D214" s="64" t="s">
        <v>926</v>
      </c>
      <c r="E214" s="65"/>
      <c r="F214" s="64" t="s">
        <v>927</v>
      </c>
      <c r="G214" s="66">
        <v>2017</v>
      </c>
      <c r="H214" s="67"/>
      <c r="I214" s="70">
        <v>6.86</v>
      </c>
      <c r="J214" s="7">
        <v>41.339300000000001</v>
      </c>
      <c r="K214" s="7">
        <v>-76.226299999999995</v>
      </c>
    </row>
    <row r="215" spans="1:12">
      <c r="A215" s="64" t="s">
        <v>928</v>
      </c>
      <c r="B215" s="65"/>
      <c r="C215" s="64" t="s">
        <v>59</v>
      </c>
      <c r="D215" s="64" t="s">
        <v>929</v>
      </c>
      <c r="E215" s="65"/>
      <c r="F215" s="64" t="s">
        <v>929</v>
      </c>
      <c r="G215" s="66">
        <v>2017</v>
      </c>
      <c r="H215" s="67"/>
      <c r="I215" s="70">
        <v>0.86</v>
      </c>
      <c r="J215" s="7">
        <v>40.043900000000001</v>
      </c>
      <c r="K215" s="7">
        <v>-76.591300000000004</v>
      </c>
    </row>
    <row r="216" spans="1:12">
      <c r="A216" s="64" t="s">
        <v>930</v>
      </c>
      <c r="B216" s="65"/>
      <c r="C216" s="64" t="s">
        <v>59</v>
      </c>
      <c r="D216" s="64" t="s">
        <v>931</v>
      </c>
      <c r="E216" s="65"/>
      <c r="F216" s="64" t="s">
        <v>932</v>
      </c>
      <c r="G216" s="66">
        <v>2017</v>
      </c>
      <c r="H216" s="67"/>
      <c r="I216" s="70">
        <v>0.99</v>
      </c>
      <c r="J216" s="7">
        <v>40.047899999999998</v>
      </c>
      <c r="K216" s="7">
        <v>-76.602199999999996</v>
      </c>
    </row>
    <row r="217" spans="1:12">
      <c r="A217" s="64"/>
      <c r="B217" s="65"/>
      <c r="C217" s="64"/>
      <c r="D217" s="64"/>
      <c r="E217" s="65"/>
      <c r="F217" s="64"/>
      <c r="G217" s="66"/>
      <c r="H217" s="67"/>
      <c r="I217" s="70"/>
      <c r="J217" s="7"/>
      <c r="K217" s="7"/>
    </row>
    <row r="218" spans="1:12">
      <c r="A218" s="82" t="s">
        <v>99</v>
      </c>
      <c r="B218" s="106">
        <v>12135</v>
      </c>
      <c r="C218" s="82" t="s">
        <v>58</v>
      </c>
      <c r="D218" s="82" t="s">
        <v>101</v>
      </c>
      <c r="E218" s="82"/>
      <c r="F218" s="82" t="s">
        <v>102</v>
      </c>
      <c r="G218" s="2">
        <v>2018</v>
      </c>
      <c r="H218" s="2">
        <v>1993</v>
      </c>
      <c r="I218" s="70">
        <v>0.78183120349636703</v>
      </c>
      <c r="J218" s="7">
        <v>39.246893</v>
      </c>
      <c r="K218" s="7">
        <v>-76.761829000000006</v>
      </c>
    </row>
    <row r="219" spans="1:12" s="91" customFormat="1">
      <c r="A219" s="85"/>
      <c r="B219" s="85"/>
      <c r="C219" s="86" t="s">
        <v>59</v>
      </c>
      <c r="D219" s="87" t="s">
        <v>933</v>
      </c>
      <c r="E219" s="85"/>
      <c r="F219" s="87" t="s">
        <v>934</v>
      </c>
      <c r="G219" s="88">
        <v>2018</v>
      </c>
      <c r="H219" s="88"/>
      <c r="I219" s="70">
        <v>9.8000000000000007</v>
      </c>
      <c r="J219" s="89">
        <v>40.068931999999997</v>
      </c>
      <c r="K219" s="89">
        <v>-76.499747999999997</v>
      </c>
      <c r="L219" s="91" t="s">
        <v>935</v>
      </c>
    </row>
    <row r="220" spans="1:12">
      <c r="A220" s="82"/>
      <c r="B220" s="82"/>
      <c r="C220" s="82"/>
      <c r="D220" s="82"/>
      <c r="E220" s="82"/>
      <c r="F220" s="82"/>
      <c r="G220" s="2"/>
      <c r="H220" s="83"/>
      <c r="I220" s="70"/>
      <c r="J220" s="7"/>
      <c r="K220" s="7"/>
    </row>
    <row r="221" spans="1:12">
      <c r="A221" s="82"/>
      <c r="B221" s="82"/>
      <c r="C221" s="82"/>
      <c r="D221" s="82"/>
      <c r="E221" s="82"/>
      <c r="F221" s="82"/>
      <c r="G221" s="2"/>
      <c r="H221" s="83"/>
      <c r="I221" s="70"/>
      <c r="J221" s="7"/>
      <c r="K221" s="7"/>
    </row>
    <row r="222" spans="1:12">
      <c r="A222" s="82" t="s">
        <v>515</v>
      </c>
      <c r="B222" s="106">
        <v>387</v>
      </c>
      <c r="C222" s="82" t="s">
        <v>60</v>
      </c>
      <c r="D222" s="82" t="s">
        <v>517</v>
      </c>
      <c r="E222" s="82"/>
      <c r="F222" s="82" t="s">
        <v>518</v>
      </c>
      <c r="G222" s="2">
        <v>2019</v>
      </c>
      <c r="H222" s="83"/>
      <c r="I222" s="70">
        <v>29.713968066486174</v>
      </c>
      <c r="J222" s="7">
        <v>37.422082000000003</v>
      </c>
      <c r="K222" s="7">
        <v>-77.30941</v>
      </c>
    </row>
    <row r="223" spans="1:12">
      <c r="A223" s="85"/>
      <c r="B223" s="85"/>
      <c r="C223" s="87" t="s">
        <v>59</v>
      </c>
      <c r="D223" s="87" t="s">
        <v>936</v>
      </c>
      <c r="E223" s="85"/>
      <c r="F223" s="87" t="s">
        <v>937</v>
      </c>
      <c r="G223" s="88">
        <v>2019</v>
      </c>
      <c r="H223" s="90"/>
      <c r="I223" s="70">
        <v>13.1</v>
      </c>
      <c r="J223" s="89">
        <v>40.848985999999996</v>
      </c>
      <c r="K223" s="89">
        <v>-78.209211999999994</v>
      </c>
    </row>
    <row r="224" spans="1:12" s="6" customFormat="1" ht="12.95">
      <c r="A224" s="85"/>
      <c r="B224" s="85"/>
      <c r="C224" s="87" t="s">
        <v>59</v>
      </c>
      <c r="D224" s="87" t="s">
        <v>938</v>
      </c>
      <c r="E224" s="85"/>
      <c r="F224" s="87" t="s">
        <v>939</v>
      </c>
      <c r="G224" s="88">
        <v>2019</v>
      </c>
      <c r="H224" s="90"/>
      <c r="I224" s="70">
        <v>10.6</v>
      </c>
      <c r="J224" s="89">
        <v>40.808121</v>
      </c>
      <c r="K224" s="89">
        <v>-78.261035000000007</v>
      </c>
    </row>
    <row r="225" spans="1:11">
      <c r="A225" s="85"/>
      <c r="B225" s="85"/>
      <c r="C225" s="87" t="s">
        <v>59</v>
      </c>
      <c r="D225" s="87" t="s">
        <v>940</v>
      </c>
      <c r="E225" s="85"/>
      <c r="F225" s="87" t="s">
        <v>939</v>
      </c>
      <c r="G225" s="88">
        <v>2019</v>
      </c>
      <c r="H225" s="90"/>
      <c r="I225" s="70">
        <v>4</v>
      </c>
      <c r="J225" s="89">
        <v>40.804087000000003</v>
      </c>
      <c r="K225" s="89">
        <v>-78.267662000000001</v>
      </c>
    </row>
    <row r="226" spans="1:11">
      <c r="A226" s="85"/>
      <c r="B226" s="85"/>
      <c r="C226" s="87" t="s">
        <v>59</v>
      </c>
      <c r="D226" s="87" t="s">
        <v>941</v>
      </c>
      <c r="E226" s="85"/>
      <c r="F226" s="87" t="s">
        <v>939</v>
      </c>
      <c r="G226" s="88">
        <v>2019</v>
      </c>
      <c r="H226" s="90"/>
      <c r="I226" s="70">
        <v>4.0999999999999996</v>
      </c>
      <c r="J226" s="89">
        <v>40.804656999999999</v>
      </c>
      <c r="K226" s="89">
        <v>-78.267026999999999</v>
      </c>
    </row>
    <row r="227" spans="1:11">
      <c r="A227" s="85"/>
      <c r="B227" s="85"/>
      <c r="C227" s="87" t="s">
        <v>59</v>
      </c>
      <c r="D227" s="86" t="s">
        <v>942</v>
      </c>
      <c r="E227" s="85"/>
      <c r="F227" s="87" t="s">
        <v>943</v>
      </c>
      <c r="G227" s="88">
        <v>2019</v>
      </c>
      <c r="H227" s="90"/>
      <c r="I227" s="70">
        <v>74</v>
      </c>
      <c r="J227" s="89">
        <v>39.971333999999999</v>
      </c>
      <c r="K227" s="89">
        <v>-77.587565999999995</v>
      </c>
    </row>
    <row r="228" spans="1:11">
      <c r="A228" s="85"/>
      <c r="B228" s="85"/>
      <c r="C228" s="87" t="s">
        <v>59</v>
      </c>
      <c r="D228" s="87" t="s">
        <v>944</v>
      </c>
      <c r="E228" s="85"/>
      <c r="F228" s="87" t="s">
        <v>939</v>
      </c>
      <c r="G228" s="88">
        <v>2019</v>
      </c>
      <c r="H228" s="90"/>
      <c r="I228" s="70">
        <v>8.6</v>
      </c>
      <c r="J228" s="89">
        <v>40.137943999999997</v>
      </c>
      <c r="K228" s="89">
        <v>-77.671280999999993</v>
      </c>
    </row>
    <row r="229" spans="1:11">
      <c r="A229" s="85"/>
      <c r="B229" s="85"/>
      <c r="C229" s="87" t="s">
        <v>60</v>
      </c>
      <c r="D229" s="87" t="s">
        <v>945</v>
      </c>
      <c r="E229" s="85"/>
      <c r="F229" s="87" t="s">
        <v>946</v>
      </c>
      <c r="G229" s="88">
        <v>2019</v>
      </c>
      <c r="H229" s="90"/>
      <c r="I229" s="70">
        <v>1093.7</v>
      </c>
      <c r="J229" s="89">
        <v>37.793267</v>
      </c>
      <c r="K229" s="89">
        <v>-79.428584999999998</v>
      </c>
    </row>
    <row r="230" spans="1:11">
      <c r="A230" s="85"/>
      <c r="B230" s="85"/>
      <c r="C230" s="87" t="s">
        <v>59</v>
      </c>
      <c r="D230" s="87" t="s">
        <v>947</v>
      </c>
      <c r="E230" s="85"/>
      <c r="F230" s="87" t="s">
        <v>948</v>
      </c>
      <c r="G230" s="88">
        <v>2019</v>
      </c>
      <c r="H230" s="90"/>
      <c r="I230" s="70">
        <v>53</v>
      </c>
      <c r="J230" s="89">
        <v>40.680807999999999</v>
      </c>
      <c r="K230" s="89">
        <v>-78.807269000000005</v>
      </c>
    </row>
    <row r="231" spans="1:11">
      <c r="A231" s="85"/>
      <c r="B231" s="85"/>
      <c r="C231" s="87" t="s">
        <v>59</v>
      </c>
      <c r="D231" s="87" t="s">
        <v>949</v>
      </c>
      <c r="E231" s="85"/>
      <c r="F231" s="87" t="s">
        <v>950</v>
      </c>
      <c r="G231" s="88">
        <v>2019</v>
      </c>
      <c r="H231" s="90"/>
      <c r="I231" s="70">
        <v>0.2</v>
      </c>
      <c r="J231" s="89">
        <v>40.250776000000002</v>
      </c>
      <c r="K231" s="89">
        <v>-76.909724999999995</v>
      </c>
    </row>
    <row r="232" spans="1:11">
      <c r="A232" s="85"/>
      <c r="B232" s="85"/>
      <c r="C232" s="87" t="s">
        <v>59</v>
      </c>
      <c r="D232" s="87" t="s">
        <v>951</v>
      </c>
      <c r="E232" s="85"/>
      <c r="F232" s="87" t="s">
        <v>952</v>
      </c>
      <c r="G232" s="88">
        <v>2019</v>
      </c>
      <c r="H232" s="90"/>
      <c r="I232" s="70">
        <v>60.2</v>
      </c>
      <c r="J232" s="89">
        <v>40.120184999999999</v>
      </c>
      <c r="K232" s="89">
        <v>-76.500291000000004</v>
      </c>
    </row>
    <row r="233" spans="1:11">
      <c r="A233" s="85"/>
      <c r="B233" s="85"/>
      <c r="C233" s="87" t="s">
        <v>59</v>
      </c>
      <c r="D233" s="87" t="s">
        <v>953</v>
      </c>
      <c r="E233" s="85"/>
      <c r="F233" s="87" t="s">
        <v>924</v>
      </c>
      <c r="G233" s="88">
        <v>2019</v>
      </c>
      <c r="H233" s="90"/>
      <c r="I233" s="70">
        <v>17</v>
      </c>
      <c r="J233" s="89">
        <v>40.629458999999997</v>
      </c>
      <c r="K233" s="89">
        <v>-78.647794000000005</v>
      </c>
    </row>
    <row r="234" spans="1:11">
      <c r="A234" s="82"/>
      <c r="B234" s="82"/>
      <c r="C234" s="84"/>
      <c r="D234" s="84"/>
      <c r="E234" s="82"/>
      <c r="F234" s="84"/>
      <c r="G234" s="2"/>
      <c r="H234" s="83"/>
      <c r="I234" s="70"/>
      <c r="J234" s="7"/>
      <c r="K234" s="7"/>
    </row>
    <row r="235" spans="1:11" ht="12.95">
      <c r="A235" s="8" t="s">
        <v>954</v>
      </c>
      <c r="B235" s="8"/>
      <c r="C235" s="8"/>
      <c r="D235" s="8"/>
      <c r="E235" s="8"/>
      <c r="F235" s="8"/>
      <c r="G235" s="9"/>
      <c r="H235" s="10"/>
      <c r="I235" s="11"/>
      <c r="J235" s="12"/>
      <c r="K235" s="12"/>
    </row>
    <row r="236" spans="1:11">
      <c r="A236" s="82" t="s">
        <v>280</v>
      </c>
      <c r="B236" s="82" t="s">
        <v>281</v>
      </c>
      <c r="C236" s="82" t="s">
        <v>59</v>
      </c>
      <c r="D236" s="82" t="s">
        <v>282</v>
      </c>
      <c r="E236" s="82"/>
      <c r="F236" s="82" t="s">
        <v>139</v>
      </c>
      <c r="G236" s="83"/>
      <c r="H236" s="2">
        <v>1989</v>
      </c>
      <c r="I236" s="70">
        <v>4162.8447902159696</v>
      </c>
      <c r="J236" s="7">
        <v>40.249820999999997</v>
      </c>
      <c r="K236" s="7">
        <v>-76.876300000000001</v>
      </c>
    </row>
    <row r="237" spans="1:11">
      <c r="A237" s="82" t="s">
        <v>352</v>
      </c>
      <c r="B237" s="82" t="s">
        <v>353</v>
      </c>
      <c r="C237" s="82" t="s">
        <v>59</v>
      </c>
      <c r="D237" s="82" t="s">
        <v>354</v>
      </c>
      <c r="E237" s="82" t="s">
        <v>355</v>
      </c>
      <c r="F237" s="82" t="s">
        <v>356</v>
      </c>
      <c r="G237" s="83"/>
      <c r="H237" s="2">
        <v>1989</v>
      </c>
      <c r="I237" s="70">
        <v>1829.0657418046528</v>
      </c>
      <c r="J237" s="7">
        <v>41.233063999999999</v>
      </c>
      <c r="K237" s="7">
        <v>-77.006077000000005</v>
      </c>
    </row>
    <row r="238" spans="1:11">
      <c r="A238" s="82" t="s">
        <v>459</v>
      </c>
      <c r="B238" s="82" t="s">
        <v>460</v>
      </c>
      <c r="C238" s="82" t="s">
        <v>60</v>
      </c>
      <c r="D238" s="82" t="s">
        <v>461</v>
      </c>
      <c r="E238" s="82"/>
      <c r="F238" s="82" t="s">
        <v>462</v>
      </c>
      <c r="G238" s="83"/>
      <c r="H238" s="2">
        <v>1989</v>
      </c>
      <c r="I238" s="70">
        <v>54.601744513862577</v>
      </c>
      <c r="J238" s="7">
        <v>37.344276999999998</v>
      </c>
      <c r="K238" s="7">
        <v>-77.186538999999996</v>
      </c>
    </row>
    <row r="239" spans="1:11">
      <c r="A239" s="82" t="s">
        <v>483</v>
      </c>
      <c r="B239" s="82" t="s">
        <v>484</v>
      </c>
      <c r="C239" s="82" t="s">
        <v>60</v>
      </c>
      <c r="D239" s="82" t="s">
        <v>485</v>
      </c>
      <c r="E239" s="82"/>
      <c r="F239" s="82" t="s">
        <v>486</v>
      </c>
      <c r="G239" s="83"/>
      <c r="H239" s="2">
        <v>1989</v>
      </c>
      <c r="I239" s="70">
        <v>508.64871803796274</v>
      </c>
      <c r="J239" s="7">
        <v>37.406658999999998</v>
      </c>
      <c r="K239" s="7">
        <v>-76.938325000000006</v>
      </c>
    </row>
    <row r="240" spans="1:11">
      <c r="A240" s="82" t="s">
        <v>523</v>
      </c>
      <c r="B240" s="82" t="s">
        <v>524</v>
      </c>
      <c r="C240" s="82" t="s">
        <v>60</v>
      </c>
      <c r="D240" s="82" t="s">
        <v>525</v>
      </c>
      <c r="E240" s="82" t="s">
        <v>526</v>
      </c>
      <c r="F240" s="82" t="s">
        <v>514</v>
      </c>
      <c r="G240" s="83"/>
      <c r="H240" s="2">
        <v>1989</v>
      </c>
      <c r="I240" s="70">
        <v>24.465265407575611</v>
      </c>
      <c r="J240" s="7">
        <v>37.530898000000001</v>
      </c>
      <c r="K240" s="7">
        <v>-77.458119999999994</v>
      </c>
    </row>
    <row r="241" spans="1:11">
      <c r="A241" s="82" t="s">
        <v>545</v>
      </c>
      <c r="B241" s="82" t="s">
        <v>546</v>
      </c>
      <c r="C241" s="82" t="s">
        <v>60</v>
      </c>
      <c r="D241" s="82" t="s">
        <v>547</v>
      </c>
      <c r="E241" s="82" t="s">
        <v>548</v>
      </c>
      <c r="F241" s="82" t="s">
        <v>514</v>
      </c>
      <c r="G241" s="83"/>
      <c r="H241" s="2">
        <v>1989</v>
      </c>
      <c r="I241" s="70">
        <v>0.83785632803465326</v>
      </c>
      <c r="J241" s="7">
        <v>37.533703000000003</v>
      </c>
      <c r="K241" s="7">
        <v>-77.444462999999999</v>
      </c>
    </row>
    <row r="242" spans="1:11">
      <c r="A242" s="82"/>
      <c r="B242" s="82"/>
      <c r="C242" s="82"/>
      <c r="D242" s="82"/>
      <c r="E242" s="82"/>
      <c r="F242" s="82"/>
      <c r="G242" s="83"/>
      <c r="H242" s="2"/>
      <c r="I242" s="70"/>
      <c r="J242" s="7"/>
      <c r="K242" s="7"/>
    </row>
    <row r="243" spans="1:11">
      <c r="A243" s="82" t="s">
        <v>776</v>
      </c>
      <c r="B243" s="82" t="s">
        <v>777</v>
      </c>
      <c r="C243" s="82" t="s">
        <v>58</v>
      </c>
      <c r="D243" s="82" t="s">
        <v>778</v>
      </c>
      <c r="E243" s="82"/>
      <c r="F243" s="82" t="s">
        <v>779</v>
      </c>
      <c r="G243" s="83"/>
      <c r="H243" s="2">
        <v>1990</v>
      </c>
      <c r="I243" s="70">
        <v>22.201442341150099</v>
      </c>
      <c r="J243" s="7">
        <v>39.439152999999997</v>
      </c>
      <c r="K243" s="7">
        <v>-76.307626999999997</v>
      </c>
    </row>
    <row r="244" spans="1:11">
      <c r="A244" s="82" t="s">
        <v>784</v>
      </c>
      <c r="B244" s="82" t="s">
        <v>785</v>
      </c>
      <c r="C244" s="82" t="s">
        <v>58</v>
      </c>
      <c r="D244" s="82" t="s">
        <v>786</v>
      </c>
      <c r="E244" s="82"/>
      <c r="F244" s="82" t="s">
        <v>787</v>
      </c>
      <c r="G244" s="83"/>
      <c r="H244" s="2">
        <v>1990</v>
      </c>
      <c r="I244" s="70">
        <v>24.473854352816733</v>
      </c>
      <c r="J244" s="7">
        <v>38.960293999999998</v>
      </c>
      <c r="K244" s="7">
        <v>-76.925838999999996</v>
      </c>
    </row>
    <row r="245" spans="1:11">
      <c r="A245" s="82"/>
      <c r="B245" s="82"/>
      <c r="C245" s="82"/>
      <c r="D245" s="82"/>
      <c r="E245" s="82"/>
      <c r="F245" s="82"/>
      <c r="G245" s="83"/>
      <c r="H245" s="2"/>
      <c r="I245" s="70"/>
      <c r="J245" s="7"/>
      <c r="K245" s="7"/>
    </row>
    <row r="246" spans="1:11">
      <c r="A246" s="82" t="s">
        <v>136</v>
      </c>
      <c r="B246" s="82" t="s">
        <v>137</v>
      </c>
      <c r="C246" s="82" t="s">
        <v>58</v>
      </c>
      <c r="D246" s="82" t="s">
        <v>138</v>
      </c>
      <c r="E246" s="82"/>
      <c r="F246" s="82" t="s">
        <v>139</v>
      </c>
      <c r="G246" s="83"/>
      <c r="H246" s="2">
        <v>1991</v>
      </c>
      <c r="I246" s="70">
        <v>177.66505164406206</v>
      </c>
      <c r="J246" s="7">
        <v>39.661211999999999</v>
      </c>
      <c r="K246" s="7">
        <v>-76.173176999999995</v>
      </c>
    </row>
    <row r="247" spans="1:11">
      <c r="A247" s="82" t="s">
        <v>760</v>
      </c>
      <c r="B247" s="82" t="s">
        <v>761</v>
      </c>
      <c r="C247" s="82" t="s">
        <v>58</v>
      </c>
      <c r="D247" s="82" t="s">
        <v>762</v>
      </c>
      <c r="E247" s="82"/>
      <c r="F247" s="82" t="s">
        <v>763</v>
      </c>
      <c r="G247" s="83"/>
      <c r="H247" s="2">
        <v>1991</v>
      </c>
      <c r="I247" s="70">
        <v>39.829273493080542</v>
      </c>
      <c r="J247" s="7">
        <v>39.092717999999998</v>
      </c>
      <c r="K247" s="7">
        <v>-76.768337000000002</v>
      </c>
    </row>
    <row r="248" spans="1:11">
      <c r="A248" s="82"/>
      <c r="B248" s="82"/>
      <c r="C248" s="82"/>
      <c r="D248" s="82"/>
      <c r="E248" s="82"/>
      <c r="F248" s="82"/>
      <c r="G248" s="83"/>
      <c r="H248" s="2"/>
      <c r="I248" s="70"/>
      <c r="J248" s="7"/>
      <c r="K248" s="7"/>
    </row>
    <row r="249" spans="1:11">
      <c r="A249" s="82" t="s">
        <v>103</v>
      </c>
      <c r="B249" s="82" t="s">
        <v>104</v>
      </c>
      <c r="C249" s="82" t="s">
        <v>58</v>
      </c>
      <c r="D249" s="82" t="s">
        <v>105</v>
      </c>
      <c r="E249" s="82"/>
      <c r="F249" s="82" t="s">
        <v>106</v>
      </c>
      <c r="G249" s="83"/>
      <c r="H249" s="2">
        <v>1993</v>
      </c>
      <c r="I249" s="70">
        <v>225.6974693810115</v>
      </c>
      <c r="J249" s="7">
        <v>38.967523</v>
      </c>
      <c r="K249" s="7">
        <v>-75.942586000000006</v>
      </c>
    </row>
    <row r="250" spans="1:11">
      <c r="A250" s="82" t="s">
        <v>118</v>
      </c>
      <c r="B250" s="82" t="s">
        <v>119</v>
      </c>
      <c r="C250" s="82" t="s">
        <v>58</v>
      </c>
      <c r="D250" s="82" t="s">
        <v>120</v>
      </c>
      <c r="E250" s="82"/>
      <c r="F250" s="82" t="s">
        <v>102</v>
      </c>
      <c r="G250" s="83"/>
      <c r="H250" s="2">
        <v>1993</v>
      </c>
      <c r="I250" s="70">
        <v>65.039093671852413</v>
      </c>
      <c r="J250" s="7">
        <v>39.314430999999999</v>
      </c>
      <c r="K250" s="7">
        <v>-76.816299000000001</v>
      </c>
    </row>
    <row r="251" spans="1:11">
      <c r="A251" s="82" t="s">
        <v>121</v>
      </c>
      <c r="B251" s="82" t="s">
        <v>122</v>
      </c>
      <c r="C251" s="82" t="s">
        <v>58</v>
      </c>
      <c r="D251" s="82" t="s">
        <v>123</v>
      </c>
      <c r="E251" s="82"/>
      <c r="F251" s="82" t="s">
        <v>124</v>
      </c>
      <c r="G251" s="83"/>
      <c r="H251" s="2">
        <v>1993</v>
      </c>
      <c r="I251" s="70">
        <v>9.9677551744102484</v>
      </c>
      <c r="J251" s="7">
        <v>39.114275999999997</v>
      </c>
      <c r="K251" s="7">
        <v>-76.559346000000005</v>
      </c>
    </row>
    <row r="252" spans="1:11">
      <c r="A252" s="82" t="s">
        <v>542</v>
      </c>
      <c r="B252" s="82" t="s">
        <v>543</v>
      </c>
      <c r="C252" s="82" t="s">
        <v>60</v>
      </c>
      <c r="D252" s="82" t="s">
        <v>544</v>
      </c>
      <c r="E252" s="82"/>
      <c r="F252" s="82" t="s">
        <v>514</v>
      </c>
      <c r="G252" s="83"/>
      <c r="H252" s="2">
        <v>1993</v>
      </c>
      <c r="I252" s="70">
        <v>12.671395408383409</v>
      </c>
      <c r="J252" s="7">
        <v>37.558604000000003</v>
      </c>
      <c r="K252" s="7">
        <v>-77.526884999999993</v>
      </c>
    </row>
    <row r="253" spans="1:11">
      <c r="A253" s="82" t="s">
        <v>750</v>
      </c>
      <c r="B253" s="82" t="s">
        <v>751</v>
      </c>
      <c r="C253" s="82" t="s">
        <v>58</v>
      </c>
      <c r="D253" s="82" t="s">
        <v>752</v>
      </c>
      <c r="E253" s="82"/>
      <c r="F253" s="82" t="s">
        <v>753</v>
      </c>
      <c r="G253" s="83"/>
      <c r="H253" s="2">
        <v>1993</v>
      </c>
      <c r="I253" s="70">
        <v>118.88140145819756</v>
      </c>
      <c r="J253" s="7">
        <v>39.612367999999996</v>
      </c>
      <c r="K253" s="7">
        <v>-75.817233000000002</v>
      </c>
    </row>
    <row r="254" spans="1:11">
      <c r="A254" s="82"/>
      <c r="B254" s="82"/>
      <c r="C254" s="82"/>
      <c r="D254" s="82"/>
      <c r="E254" s="82"/>
      <c r="F254" s="82"/>
      <c r="G254" s="83"/>
      <c r="H254" s="2"/>
      <c r="I254" s="70"/>
      <c r="J254" s="7"/>
      <c r="K254" s="7"/>
    </row>
    <row r="255" spans="1:11">
      <c r="A255" s="82" t="s">
        <v>742</v>
      </c>
      <c r="B255" s="82" t="s">
        <v>743</v>
      </c>
      <c r="C255" s="82" t="s">
        <v>58</v>
      </c>
      <c r="D255" s="82" t="s">
        <v>744</v>
      </c>
      <c r="E255" s="82"/>
      <c r="F255" s="82" t="s">
        <v>745</v>
      </c>
      <c r="G255" s="83"/>
      <c r="H255" s="2">
        <v>1994</v>
      </c>
      <c r="I255" s="70">
        <v>3.5563339076262506</v>
      </c>
      <c r="J255" s="7">
        <v>38.948909999999998</v>
      </c>
      <c r="K255" s="7">
        <v>-76.956598999999997</v>
      </c>
    </row>
    <row r="256" spans="1:11">
      <c r="A256" s="82"/>
      <c r="B256" s="82"/>
      <c r="C256" s="82"/>
      <c r="D256" s="82"/>
      <c r="E256" s="82"/>
      <c r="F256" s="82"/>
      <c r="G256" s="83"/>
      <c r="H256" s="2"/>
      <c r="I256" s="70"/>
      <c r="J256" s="7"/>
      <c r="K256" s="7"/>
    </row>
    <row r="257" spans="1:11">
      <c r="A257" s="82" t="s">
        <v>467</v>
      </c>
      <c r="B257" s="82" t="s">
        <v>468</v>
      </c>
      <c r="C257" s="82" t="s">
        <v>60</v>
      </c>
      <c r="D257" s="82" t="s">
        <v>469</v>
      </c>
      <c r="E257" s="82"/>
      <c r="F257" s="82" t="s">
        <v>470</v>
      </c>
      <c r="G257" s="83"/>
      <c r="H257" s="2">
        <v>1995</v>
      </c>
      <c r="I257" s="70">
        <v>29.229069068306472</v>
      </c>
      <c r="J257" s="7">
        <v>38.097459000000001</v>
      </c>
      <c r="K257" s="7">
        <v>-76.848042000000007</v>
      </c>
    </row>
    <row r="258" spans="1:11">
      <c r="A258" s="82"/>
      <c r="B258" s="82"/>
      <c r="C258" s="82"/>
      <c r="D258" s="82"/>
      <c r="E258" s="82"/>
      <c r="F258" s="82"/>
      <c r="G258" s="83"/>
      <c r="H258" s="2"/>
      <c r="I258" s="70"/>
      <c r="J258" s="7"/>
      <c r="K258" s="7"/>
    </row>
    <row r="259" spans="1:11">
      <c r="A259" s="82" t="s">
        <v>90</v>
      </c>
      <c r="B259" s="82" t="s">
        <v>91</v>
      </c>
      <c r="C259" s="82" t="s">
        <v>58</v>
      </c>
      <c r="D259" s="82" t="s">
        <v>92</v>
      </c>
      <c r="E259" s="82"/>
      <c r="F259" s="82" t="s">
        <v>93</v>
      </c>
      <c r="G259" s="83"/>
      <c r="H259" s="2">
        <v>1996</v>
      </c>
      <c r="I259" s="70">
        <v>39.313233235792509</v>
      </c>
      <c r="J259" s="7">
        <v>39.247629000000003</v>
      </c>
      <c r="K259" s="7">
        <v>-75.859471999999997</v>
      </c>
    </row>
    <row r="260" spans="1:11">
      <c r="A260" s="82" t="s">
        <v>297</v>
      </c>
      <c r="B260" s="82" t="s">
        <v>298</v>
      </c>
      <c r="C260" s="82" t="s">
        <v>59</v>
      </c>
      <c r="D260" s="82" t="s">
        <v>299</v>
      </c>
      <c r="E260" s="82" t="s">
        <v>300</v>
      </c>
      <c r="F260" s="82" t="s">
        <v>301</v>
      </c>
      <c r="G260" s="83"/>
      <c r="H260" s="2">
        <v>1996</v>
      </c>
      <c r="I260" s="70">
        <v>197.76919908557875</v>
      </c>
      <c r="J260" s="7">
        <v>40.482778000000003</v>
      </c>
      <c r="K260" s="7">
        <v>-78.002635999999995</v>
      </c>
    </row>
    <row r="261" spans="1:11">
      <c r="A261" s="82"/>
      <c r="B261" s="82"/>
      <c r="C261" s="82"/>
      <c r="D261" s="82"/>
      <c r="E261" s="82"/>
      <c r="F261" s="82"/>
      <c r="G261" s="83"/>
      <c r="H261" s="2"/>
      <c r="I261" s="70"/>
      <c r="J261" s="7"/>
      <c r="K261" s="7"/>
    </row>
    <row r="262" spans="1:11">
      <c r="A262" s="82" t="s">
        <v>318</v>
      </c>
      <c r="B262" s="82" t="s">
        <v>319</v>
      </c>
      <c r="C262" s="82" t="s">
        <v>59</v>
      </c>
      <c r="D262" s="82" t="s">
        <v>320</v>
      </c>
      <c r="E262" s="82"/>
      <c r="F262" s="82" t="s">
        <v>139</v>
      </c>
      <c r="G262" s="83"/>
      <c r="H262" s="2">
        <v>1997</v>
      </c>
      <c r="I262" s="70">
        <v>95.460856543759846</v>
      </c>
      <c r="J262" s="7">
        <v>39.826909000000001</v>
      </c>
      <c r="K262" s="7">
        <v>-76.336387000000002</v>
      </c>
    </row>
    <row r="263" spans="1:11">
      <c r="A263" s="82" t="s">
        <v>338</v>
      </c>
      <c r="B263" s="82" t="s">
        <v>339</v>
      </c>
      <c r="C263" s="82" t="s">
        <v>59</v>
      </c>
      <c r="D263" s="82" t="s">
        <v>340</v>
      </c>
      <c r="E263" s="82"/>
      <c r="F263" s="82" t="s">
        <v>139</v>
      </c>
      <c r="G263" s="83"/>
      <c r="H263" s="2">
        <v>1997</v>
      </c>
      <c r="I263" s="70">
        <v>502.0735398269594</v>
      </c>
      <c r="J263" s="7">
        <v>39.918680999999999</v>
      </c>
      <c r="K263" s="7">
        <v>-76.393962999999999</v>
      </c>
    </row>
    <row r="264" spans="1:11">
      <c r="A264" s="82"/>
      <c r="B264" s="82"/>
      <c r="C264" s="82"/>
      <c r="D264" s="82"/>
      <c r="E264" s="82"/>
      <c r="F264" s="82"/>
      <c r="G264" s="83"/>
      <c r="H264" s="2"/>
      <c r="I264" s="70"/>
      <c r="J264" s="7"/>
      <c r="K264" s="7"/>
    </row>
    <row r="265" spans="1:11">
      <c r="A265" s="82" t="s">
        <v>107</v>
      </c>
      <c r="B265" s="82" t="s">
        <v>108</v>
      </c>
      <c r="C265" s="82" t="s">
        <v>58</v>
      </c>
      <c r="D265" s="82" t="s">
        <v>109</v>
      </c>
      <c r="E265" s="82"/>
      <c r="F265" s="82" t="s">
        <v>110</v>
      </c>
      <c r="G265" s="83"/>
      <c r="H265" s="2">
        <v>1998</v>
      </c>
      <c r="I265" s="70">
        <v>40.075592918058746</v>
      </c>
      <c r="J265" s="7">
        <v>39.261571000000004</v>
      </c>
      <c r="K265" s="7">
        <v>-75.827490999999995</v>
      </c>
    </row>
    <row r="266" spans="1:11">
      <c r="A266" s="82" t="s">
        <v>536</v>
      </c>
      <c r="B266" s="82" t="s">
        <v>537</v>
      </c>
      <c r="C266" s="82" t="s">
        <v>60</v>
      </c>
      <c r="D266" s="82" t="s">
        <v>538</v>
      </c>
      <c r="E266" s="82"/>
      <c r="F266" s="82" t="s">
        <v>535</v>
      </c>
      <c r="G266" s="83"/>
      <c r="H266" s="2">
        <v>1998</v>
      </c>
      <c r="I266" s="70">
        <v>36.873205039012994</v>
      </c>
      <c r="J266" s="7">
        <v>37.231225999999999</v>
      </c>
      <c r="K266" s="7">
        <v>-77.421198000000004</v>
      </c>
    </row>
    <row r="267" spans="1:11">
      <c r="A267" s="82" t="s">
        <v>844</v>
      </c>
      <c r="B267" s="82" t="s">
        <v>845</v>
      </c>
      <c r="C267" s="82" t="s">
        <v>58</v>
      </c>
      <c r="D267" s="82" t="s">
        <v>663</v>
      </c>
      <c r="E267" s="82"/>
      <c r="F267" s="82" t="s">
        <v>829</v>
      </c>
      <c r="G267" s="83"/>
      <c r="H267" s="2">
        <v>1998</v>
      </c>
      <c r="I267" s="70">
        <v>58.432181638166149</v>
      </c>
      <c r="J267" s="7">
        <v>39.695191999999999</v>
      </c>
      <c r="K267" s="7">
        <v>-76.128799000000001</v>
      </c>
    </row>
    <row r="268" spans="1:11">
      <c r="A268" s="82"/>
      <c r="B268" s="82"/>
      <c r="C268" s="82"/>
      <c r="D268" s="82"/>
      <c r="E268" s="82"/>
      <c r="F268" s="82"/>
      <c r="G268" s="83"/>
      <c r="H268" s="2"/>
      <c r="I268" s="70"/>
      <c r="J268" s="7"/>
      <c r="K268" s="7"/>
    </row>
    <row r="269" spans="1:11">
      <c r="A269" s="82" t="s">
        <v>77</v>
      </c>
      <c r="B269" s="82" t="s">
        <v>78</v>
      </c>
      <c r="C269" s="82" t="s">
        <v>58</v>
      </c>
      <c r="D269" s="82" t="s">
        <v>79</v>
      </c>
      <c r="E269" s="82"/>
      <c r="F269" s="82" t="s">
        <v>80</v>
      </c>
      <c r="G269" s="83"/>
      <c r="H269" s="2">
        <v>1999</v>
      </c>
      <c r="I269" s="70">
        <v>167.49503994550255</v>
      </c>
      <c r="J269" s="7">
        <v>38.948169</v>
      </c>
      <c r="K269" s="7">
        <v>-77.130639000000002</v>
      </c>
    </row>
    <row r="270" spans="1:11">
      <c r="A270" s="82" t="s">
        <v>314</v>
      </c>
      <c r="B270" s="82" t="s">
        <v>315</v>
      </c>
      <c r="C270" s="82" t="s">
        <v>59</v>
      </c>
      <c r="D270" s="82" t="s">
        <v>316</v>
      </c>
      <c r="E270" s="82" t="s">
        <v>317</v>
      </c>
      <c r="F270" s="82" t="s">
        <v>316</v>
      </c>
      <c r="G270" s="83"/>
      <c r="H270" s="2">
        <v>1999</v>
      </c>
      <c r="I270" s="70">
        <v>3.3590662523193981</v>
      </c>
      <c r="J270" s="7">
        <v>40.051161</v>
      </c>
      <c r="K270" s="7">
        <v>-76.276186999999993</v>
      </c>
    </row>
    <row r="271" spans="1:11">
      <c r="A271" s="82" t="s">
        <v>511</v>
      </c>
      <c r="B271" s="82" t="s">
        <v>512</v>
      </c>
      <c r="C271" s="82" t="s">
        <v>60</v>
      </c>
      <c r="D271" s="82" t="s">
        <v>513</v>
      </c>
      <c r="E271" s="82"/>
      <c r="F271" s="82" t="s">
        <v>514</v>
      </c>
      <c r="G271" s="83"/>
      <c r="H271" s="2">
        <v>1999</v>
      </c>
      <c r="I271" s="70">
        <v>4699.6046730983098</v>
      </c>
      <c r="J271" s="7">
        <v>37.559651000000002</v>
      </c>
      <c r="K271" s="7">
        <v>-77.575731000000005</v>
      </c>
    </row>
    <row r="272" spans="1:11">
      <c r="A272" s="82" t="s">
        <v>764</v>
      </c>
      <c r="B272" s="82" t="s">
        <v>765</v>
      </c>
      <c r="C272" s="82" t="s">
        <v>58</v>
      </c>
      <c r="D272" s="82" t="s">
        <v>766</v>
      </c>
      <c r="E272" s="82"/>
      <c r="F272" s="82" t="s">
        <v>767</v>
      </c>
      <c r="G272" s="83"/>
      <c r="H272" s="2">
        <v>1999</v>
      </c>
      <c r="I272" s="70">
        <v>15.889010597501166</v>
      </c>
      <c r="J272" s="7">
        <v>39.177204000000003</v>
      </c>
      <c r="K272" s="7">
        <v>-76.621032</v>
      </c>
    </row>
    <row r="273" spans="1:11">
      <c r="A273" s="82" t="s">
        <v>772</v>
      </c>
      <c r="B273" s="82" t="s">
        <v>773</v>
      </c>
      <c r="C273" s="82" t="s">
        <v>58</v>
      </c>
      <c r="D273" s="82" t="s">
        <v>774</v>
      </c>
      <c r="E273" s="82"/>
      <c r="F273" s="82" t="s">
        <v>775</v>
      </c>
      <c r="G273" s="83"/>
      <c r="H273" s="2">
        <v>1999</v>
      </c>
      <c r="I273" s="70">
        <v>165.58463592070925</v>
      </c>
      <c r="J273" s="7">
        <v>39.614595000000001</v>
      </c>
      <c r="K273" s="7">
        <v>-76.206040000000002</v>
      </c>
    </row>
    <row r="274" spans="1:11">
      <c r="A274" s="82"/>
      <c r="B274" s="82"/>
      <c r="C274" s="82"/>
      <c r="D274" s="82"/>
      <c r="E274" s="82"/>
      <c r="F274" s="82"/>
      <c r="G274" s="83"/>
      <c r="H274" s="2"/>
      <c r="I274" s="70"/>
      <c r="J274" s="7"/>
      <c r="K274" s="7"/>
    </row>
    <row r="275" spans="1:11">
      <c r="A275" s="82" t="s">
        <v>111</v>
      </c>
      <c r="B275" s="82" t="s">
        <v>112</v>
      </c>
      <c r="C275" s="82" t="s">
        <v>58</v>
      </c>
      <c r="D275" s="82" t="s">
        <v>113</v>
      </c>
      <c r="E275" s="82"/>
      <c r="F275" s="82" t="s">
        <v>114</v>
      </c>
      <c r="G275" s="83"/>
      <c r="H275" s="2">
        <v>2000</v>
      </c>
      <c r="I275" s="70">
        <v>31.090111010961689</v>
      </c>
      <c r="J275" s="7">
        <v>39.019688000000002</v>
      </c>
      <c r="K275" s="7">
        <v>-75.776251000000002</v>
      </c>
    </row>
    <row r="276" spans="1:11">
      <c r="A276" s="82" t="s">
        <v>399</v>
      </c>
      <c r="B276" s="82" t="s">
        <v>400</v>
      </c>
      <c r="C276" s="82" t="s">
        <v>59</v>
      </c>
      <c r="D276" s="82" t="s">
        <v>401</v>
      </c>
      <c r="E276" s="82"/>
      <c r="F276" s="82" t="s">
        <v>139</v>
      </c>
      <c r="G276" s="83"/>
      <c r="H276" s="2">
        <v>2000</v>
      </c>
      <c r="I276" s="70">
        <v>100.5786825922159</v>
      </c>
      <c r="J276" s="7">
        <v>40.121208000000003</v>
      </c>
      <c r="K276" s="7">
        <v>-76.718134000000006</v>
      </c>
    </row>
    <row r="277" spans="1:11">
      <c r="A277" s="82"/>
      <c r="B277" s="82"/>
      <c r="C277" s="82"/>
      <c r="D277" s="82"/>
      <c r="E277" s="82"/>
      <c r="F277" s="82"/>
      <c r="G277" s="83"/>
      <c r="H277" s="2"/>
      <c r="I277" s="70"/>
      <c r="J277" s="7"/>
      <c r="K277" s="7"/>
    </row>
    <row r="278" spans="1:11">
      <c r="A278" s="82" t="s">
        <v>262</v>
      </c>
      <c r="B278" s="82" t="s">
        <v>263</v>
      </c>
      <c r="C278" s="82" t="s">
        <v>59</v>
      </c>
      <c r="D278" s="82" t="s">
        <v>264</v>
      </c>
      <c r="E278" s="82" t="s">
        <v>265</v>
      </c>
      <c r="F278" s="82" t="s">
        <v>261</v>
      </c>
      <c r="G278" s="83"/>
      <c r="H278" s="2">
        <v>2001</v>
      </c>
      <c r="I278" s="70">
        <v>65.083818895735106</v>
      </c>
      <c r="J278" s="7">
        <v>40.223447</v>
      </c>
      <c r="K278" s="7">
        <v>-77.189752999999996</v>
      </c>
    </row>
    <row r="279" spans="1:11">
      <c r="A279" s="82"/>
      <c r="B279" s="82"/>
      <c r="C279" s="82"/>
      <c r="D279" s="82"/>
      <c r="E279" s="82"/>
      <c r="F279" s="82"/>
      <c r="G279" s="83"/>
      <c r="H279" s="2"/>
      <c r="I279" s="70"/>
      <c r="J279" s="7"/>
      <c r="K279" s="7"/>
    </row>
    <row r="280" spans="1:11">
      <c r="A280" s="82" t="s">
        <v>145</v>
      </c>
      <c r="B280" s="82" t="s">
        <v>146</v>
      </c>
      <c r="C280" s="82" t="s">
        <v>58</v>
      </c>
      <c r="D280" s="82" t="s">
        <v>147</v>
      </c>
      <c r="E280" s="82"/>
      <c r="F280" s="82" t="s">
        <v>148</v>
      </c>
      <c r="G280" s="83"/>
      <c r="H280" s="2">
        <v>2002</v>
      </c>
      <c r="I280" s="70">
        <v>49.985049441636065</v>
      </c>
      <c r="J280" s="7">
        <v>38.956755999999999</v>
      </c>
      <c r="K280" s="7">
        <v>-75.826430000000002</v>
      </c>
    </row>
    <row r="281" spans="1:11">
      <c r="A281" s="82" t="s">
        <v>557</v>
      </c>
      <c r="B281" s="82" t="s">
        <v>558</v>
      </c>
      <c r="C281" s="82" t="s">
        <v>559</v>
      </c>
      <c r="D281" s="82" t="s">
        <v>560</v>
      </c>
      <c r="E281" s="82" t="s">
        <v>561</v>
      </c>
      <c r="F281" s="82" t="s">
        <v>562</v>
      </c>
      <c r="G281" s="83"/>
      <c r="H281" s="2">
        <v>2002</v>
      </c>
      <c r="I281" s="70">
        <v>442.83892617914131</v>
      </c>
      <c r="J281" s="7">
        <v>39.268832000000003</v>
      </c>
      <c r="K281" s="7">
        <v>-77.783541999999997</v>
      </c>
    </row>
    <row r="282" spans="1:11">
      <c r="A282" s="82"/>
      <c r="B282" s="82"/>
      <c r="C282" s="82"/>
      <c r="D282" s="82"/>
      <c r="E282" s="82"/>
      <c r="F282" s="82"/>
      <c r="G282" s="83"/>
      <c r="H282" s="2"/>
      <c r="I282" s="70"/>
      <c r="J282" s="7"/>
      <c r="K282" s="7"/>
    </row>
    <row r="283" spans="1:11">
      <c r="A283" s="82" t="s">
        <v>81</v>
      </c>
      <c r="B283" s="82" t="s">
        <v>82</v>
      </c>
      <c r="C283" s="82" t="s">
        <v>58</v>
      </c>
      <c r="D283" s="82" t="s">
        <v>83</v>
      </c>
      <c r="E283" s="82" t="s">
        <v>84</v>
      </c>
      <c r="F283" s="82" t="s">
        <v>85</v>
      </c>
      <c r="G283" s="83"/>
      <c r="H283" s="2">
        <v>2003</v>
      </c>
      <c r="I283" s="70">
        <v>29.595368612952569</v>
      </c>
      <c r="J283" s="7">
        <v>38.331530000000001</v>
      </c>
      <c r="K283" s="7">
        <v>-75.373613000000006</v>
      </c>
    </row>
    <row r="284" spans="1:11">
      <c r="A284" s="82" t="s">
        <v>492</v>
      </c>
      <c r="B284" s="82" t="s">
        <v>493</v>
      </c>
      <c r="C284" s="82" t="s">
        <v>60</v>
      </c>
      <c r="D284" s="82" t="s">
        <v>494</v>
      </c>
      <c r="E284" s="82"/>
      <c r="F284" s="82" t="s">
        <v>495</v>
      </c>
      <c r="G284" s="83"/>
      <c r="H284" s="2">
        <v>2003</v>
      </c>
      <c r="I284" s="70">
        <v>520.48470246353543</v>
      </c>
      <c r="J284" s="7">
        <v>38.265827999999999</v>
      </c>
      <c r="K284" s="7">
        <v>-78.157156000000001</v>
      </c>
    </row>
    <row r="285" spans="1:11">
      <c r="A285" s="82" t="s">
        <v>532</v>
      </c>
      <c r="B285" s="82" t="s">
        <v>533</v>
      </c>
      <c r="C285" s="82" t="s">
        <v>60</v>
      </c>
      <c r="D285" s="82" t="s">
        <v>534</v>
      </c>
      <c r="E285" s="82"/>
      <c r="F285" s="82" t="s">
        <v>535</v>
      </c>
      <c r="G285" s="83"/>
      <c r="H285" s="2">
        <v>2003</v>
      </c>
      <c r="I285" s="70">
        <v>9.9918962624487175</v>
      </c>
      <c r="J285" s="7">
        <v>37.221499000000001</v>
      </c>
      <c r="K285" s="7">
        <v>-77.505938</v>
      </c>
    </row>
    <row r="286" spans="1:11">
      <c r="A286" s="82" t="s">
        <v>721</v>
      </c>
      <c r="B286" s="82" t="s">
        <v>722</v>
      </c>
      <c r="C286" s="82" t="s">
        <v>59</v>
      </c>
      <c r="D286" s="82" t="s">
        <v>723</v>
      </c>
      <c r="E286" s="82"/>
      <c r="F286" s="82" t="s">
        <v>724</v>
      </c>
      <c r="G286" s="83"/>
      <c r="H286" s="2">
        <v>2003</v>
      </c>
      <c r="I286" s="70">
        <v>3.963245340847465</v>
      </c>
      <c r="J286" s="7">
        <v>40.949531</v>
      </c>
      <c r="K286" s="7">
        <v>-76.464476000000005</v>
      </c>
    </row>
    <row r="287" spans="1:11">
      <c r="A287" s="82"/>
      <c r="B287" s="82"/>
      <c r="C287" s="82"/>
      <c r="D287" s="82"/>
      <c r="E287" s="82"/>
      <c r="F287" s="82"/>
      <c r="G287" s="83"/>
      <c r="H287" s="2"/>
      <c r="I287" s="70"/>
      <c r="J287" s="7"/>
      <c r="K287" s="7"/>
    </row>
    <row r="288" spans="1:11">
      <c r="A288" s="82" t="s">
        <v>128</v>
      </c>
      <c r="B288" s="82" t="s">
        <v>129</v>
      </c>
      <c r="C288" s="82" t="s">
        <v>58</v>
      </c>
      <c r="D288" s="82" t="s">
        <v>130</v>
      </c>
      <c r="E288" s="82" t="s">
        <v>131</v>
      </c>
      <c r="F288" s="82" t="s">
        <v>132</v>
      </c>
      <c r="G288" s="83"/>
      <c r="H288" s="2">
        <v>2004</v>
      </c>
      <c r="I288" s="70">
        <v>118.10098582360713</v>
      </c>
      <c r="J288" s="7">
        <v>39.246972999999997</v>
      </c>
      <c r="K288" s="7">
        <v>-75.817953000000003</v>
      </c>
    </row>
    <row r="289" spans="1:11">
      <c r="A289" s="82" t="s">
        <v>258</v>
      </c>
      <c r="B289" s="82" t="s">
        <v>259</v>
      </c>
      <c r="C289" s="82" t="s">
        <v>59</v>
      </c>
      <c r="D289" s="82" t="s">
        <v>260</v>
      </c>
      <c r="E289" s="82"/>
      <c r="F289" s="82" t="s">
        <v>261</v>
      </c>
      <c r="G289" s="83"/>
      <c r="H289" s="2">
        <v>2004</v>
      </c>
      <c r="I289" s="70">
        <v>46.934500678687883</v>
      </c>
      <c r="J289" s="7">
        <v>40.214070999999997</v>
      </c>
      <c r="K289" s="7">
        <v>-77.315134999999998</v>
      </c>
    </row>
    <row r="290" spans="1:11">
      <c r="A290" s="82" t="s">
        <v>527</v>
      </c>
      <c r="B290" s="82" t="s">
        <v>528</v>
      </c>
      <c r="C290" s="82" t="s">
        <v>60</v>
      </c>
      <c r="D290" s="82" t="s">
        <v>529</v>
      </c>
      <c r="E290" s="82" t="s">
        <v>530</v>
      </c>
      <c r="F290" s="82" t="s">
        <v>531</v>
      </c>
      <c r="G290" s="83"/>
      <c r="H290" s="2">
        <v>2004</v>
      </c>
      <c r="I290" s="70">
        <v>2956.6725421926403</v>
      </c>
      <c r="J290" s="7">
        <v>37.220363999999996</v>
      </c>
      <c r="K290" s="7">
        <v>-77.524929</v>
      </c>
    </row>
    <row r="291" spans="1:11">
      <c r="A291" s="82"/>
      <c r="B291" s="82"/>
      <c r="C291" s="82"/>
      <c r="D291" s="82"/>
      <c r="E291" s="82"/>
      <c r="F291" s="82"/>
      <c r="G291" s="83"/>
      <c r="H291" s="2"/>
      <c r="I291" s="70"/>
      <c r="J291" s="7"/>
      <c r="K291" s="7"/>
    </row>
    <row r="292" spans="1:11">
      <c r="A292" s="82" t="s">
        <v>479</v>
      </c>
      <c r="B292" s="82" t="s">
        <v>480</v>
      </c>
      <c r="C292" s="82" t="s">
        <v>60</v>
      </c>
      <c r="D292" s="82" t="s">
        <v>481</v>
      </c>
      <c r="E292" s="82"/>
      <c r="F292" s="82" t="s">
        <v>482</v>
      </c>
      <c r="G292" s="83"/>
      <c r="H292" s="2">
        <v>2005</v>
      </c>
      <c r="I292" s="70">
        <v>16.784480228251997</v>
      </c>
      <c r="J292" s="7">
        <v>38.263041999999999</v>
      </c>
      <c r="K292" s="7">
        <v>-77.351208999999997</v>
      </c>
    </row>
    <row r="293" spans="1:11">
      <c r="A293" s="82"/>
      <c r="B293" s="82"/>
      <c r="C293" s="82"/>
      <c r="D293" s="82"/>
      <c r="E293" s="82"/>
      <c r="F293" s="82"/>
      <c r="G293" s="83"/>
      <c r="H293" s="2"/>
      <c r="I293" s="70"/>
      <c r="J293" s="7"/>
      <c r="K293" s="7"/>
    </row>
    <row r="294" spans="1:11">
      <c r="A294" s="82" t="s">
        <v>283</v>
      </c>
      <c r="B294" s="82" t="s">
        <v>284</v>
      </c>
      <c r="C294" s="82" t="s">
        <v>59</v>
      </c>
      <c r="D294" s="82" t="s">
        <v>285</v>
      </c>
      <c r="E294" s="82"/>
      <c r="F294" s="82" t="s">
        <v>286</v>
      </c>
      <c r="G294" s="83"/>
      <c r="H294" s="2">
        <v>2006</v>
      </c>
      <c r="I294" s="70">
        <v>384.98504194537014</v>
      </c>
      <c r="J294" s="7">
        <v>40.290686999999998</v>
      </c>
      <c r="K294" s="7">
        <v>-76.675604000000007</v>
      </c>
    </row>
    <row r="295" spans="1:11">
      <c r="A295" s="82" t="s">
        <v>348</v>
      </c>
      <c r="B295" s="82" t="s">
        <v>349</v>
      </c>
      <c r="C295" s="82" t="s">
        <v>59</v>
      </c>
      <c r="D295" s="82" t="s">
        <v>350</v>
      </c>
      <c r="E295" s="82" t="s">
        <v>351</v>
      </c>
      <c r="F295" s="82" t="s">
        <v>286</v>
      </c>
      <c r="G295" s="83"/>
      <c r="H295" s="2">
        <v>2006</v>
      </c>
      <c r="I295" s="70">
        <v>191.25049144891867</v>
      </c>
      <c r="J295" s="7">
        <v>40.415951999999997</v>
      </c>
      <c r="K295" s="7">
        <v>-76.489475999999996</v>
      </c>
    </row>
    <row r="296" spans="1:11">
      <c r="A296" s="82" t="s">
        <v>471</v>
      </c>
      <c r="B296" s="82" t="s">
        <v>472</v>
      </c>
      <c r="C296" s="82" t="s">
        <v>60</v>
      </c>
      <c r="D296" s="82" t="s">
        <v>473</v>
      </c>
      <c r="E296" s="82"/>
      <c r="F296" s="82" t="s">
        <v>474</v>
      </c>
      <c r="G296" s="83"/>
      <c r="H296" s="2">
        <v>2006</v>
      </c>
      <c r="I296" s="70">
        <v>525.90918827092912</v>
      </c>
      <c r="J296" s="7">
        <v>38.954182000000003</v>
      </c>
      <c r="K296" s="7">
        <v>-78.148396000000005</v>
      </c>
    </row>
    <row r="297" spans="1:11">
      <c r="A297" s="82"/>
      <c r="B297" s="82"/>
      <c r="C297" s="82"/>
      <c r="D297" s="82"/>
      <c r="E297" s="82"/>
      <c r="F297" s="82"/>
      <c r="G297" s="83"/>
      <c r="H297" s="2"/>
      <c r="I297" s="70"/>
      <c r="J297" s="7"/>
      <c r="K297" s="7"/>
    </row>
    <row r="298" spans="1:11">
      <c r="A298" s="82" t="s">
        <v>241</v>
      </c>
      <c r="B298" s="82" t="s">
        <v>242</v>
      </c>
      <c r="C298" s="82" t="s">
        <v>59</v>
      </c>
      <c r="D298" s="82" t="s">
        <v>243</v>
      </c>
      <c r="E298" s="82" t="s">
        <v>244</v>
      </c>
      <c r="F298" s="82" t="s">
        <v>245</v>
      </c>
      <c r="G298" s="83"/>
      <c r="H298" s="2">
        <v>2011</v>
      </c>
      <c r="I298" s="70">
        <v>416.57664831433021</v>
      </c>
      <c r="J298" s="7">
        <v>41.124723000000003</v>
      </c>
      <c r="K298" s="7">
        <v>-77.488031000000007</v>
      </c>
    </row>
  </sheetData>
  <sortState xmlns:xlrd2="http://schemas.microsoft.com/office/spreadsheetml/2017/richdata2" ref="A2:K184">
    <sortCondition ref="G2:G184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601883CE92240A80C85803819450A" ma:contentTypeVersion="8" ma:contentTypeDescription="Create a new document." ma:contentTypeScope="" ma:versionID="faf93987a19809c9650e7ee12c973930">
  <xsd:schema xmlns:xsd="http://www.w3.org/2001/XMLSchema" xmlns:xs="http://www.w3.org/2001/XMLSchema" xmlns:p="http://schemas.microsoft.com/office/2006/metadata/properties" xmlns:ns2="545220dd-f413-4c23-a4c2-abbc45e62fa6" xmlns:ns3="0116af86-c38c-4fb4-9b8f-3001cc908444" targetNamespace="http://schemas.microsoft.com/office/2006/metadata/properties" ma:root="true" ma:fieldsID="e715203dbe9bc26ed36617d7e253c9ea" ns2:_="" ns3:_="">
    <xsd:import namespace="545220dd-f413-4c23-a4c2-abbc45e62fa6"/>
    <xsd:import namespace="0116af86-c38c-4fb4-9b8f-3001cc9084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220dd-f413-4c23-a4c2-abbc45e62f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f86-c38c-4fb4-9b8f-3001cc90844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7477DF-8B76-4C2F-A224-A8E5277415C3}"/>
</file>

<file path=customXml/itemProps2.xml><?xml version="1.0" encoding="utf-8"?>
<ds:datastoreItem xmlns:ds="http://schemas.openxmlformats.org/officeDocument/2006/customXml" ds:itemID="{46E7C6C1-B637-42B2-BE63-748C46D83E30}"/>
</file>

<file path=customXml/itemProps3.xml><?xml version="1.0" encoding="utf-8"?>
<ds:datastoreItem xmlns:ds="http://schemas.openxmlformats.org/officeDocument/2006/customXml" ds:itemID="{CB4E543C-92F3-40B1-B63C-C276FD5014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Mary_Andrews</dc:creator>
  <cp:keywords/>
  <dc:description/>
  <cp:lastModifiedBy>Kaitlyn May</cp:lastModifiedBy>
  <cp:revision/>
  <dcterms:created xsi:type="dcterms:W3CDTF">2019-08-05T17:43:47Z</dcterms:created>
  <dcterms:modified xsi:type="dcterms:W3CDTF">2021-08-12T14:45:36Z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0x010100349601883CE92240A80C85803819450A</vt:lpwstr>
  </property>
</Properties>
</file>