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Override PartName="/xl/charts/chart4.xml" ContentType="application/vnd.openxmlformats-officedocument.drawingml.chart+xml"/>
  <Override PartName="/xl/drawings/drawing6.xml" ContentType="application/vnd.openxmlformats-officedocument.drawingml.chartshapes+xml"/>
  <Override PartName="/xl/charts/chart5.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9.xml" ContentType="application/vnd.openxmlformats-officedocument.drawing+xml"/>
  <Override PartName="/xl/charts/chart9.xml" ContentType="application/vnd.openxmlformats-officedocument.drawingml.chart+xml"/>
  <Override PartName="/xl/drawings/drawing10.xml" ContentType="application/vnd.openxmlformats-officedocument.drawingml.chartshapes+xml"/>
  <Override PartName="/xl/drawings/drawing1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usepa-my.sharepoint.com/personal/ayers_katie_epa_gov/Documents/Downloads/"/>
    </mc:Choice>
  </mc:AlternateContent>
  <xr:revisionPtr revIDLastSave="128" documentId="13_ncr:1_{670E227B-50AE-462C-B3D4-3069282C5689}" xr6:coauthVersionLast="47" xr6:coauthVersionMax="47" xr10:uidLastSave="{CA558C95-12DE-454A-8F96-ADC64C8312BE}"/>
  <bookViews>
    <workbookView xWindow="-110" yWindow="-110" windowWidth="19420" windowHeight="10300" firstSheet="4" activeTab="6" xr2:uid="{DFE97A60-8908-45EA-9B14-1E284C842401}"/>
  </bookViews>
  <sheets>
    <sheet name="Indicator Metadata" sheetId="1" r:id="rId1"/>
    <sheet name="ChesapeakeProgress Summary" sheetId="5" r:id="rId2"/>
    <sheet name="SAV Acres" sheetId="6" r:id="rId3"/>
    <sheet name="Salinity Zone Totals" sheetId="7" r:id="rId4"/>
    <sheet name="Geographic Zone Totals" sheetId="8" r:id="rId5"/>
    <sheet name="SAV CBP Segments by State" sheetId="9" r:id="rId6"/>
    <sheet name="Density Coverages" sheetId="10" r:id="rId7"/>
    <sheet name="Density by Salinity Zone" sheetId="11" r:id="rId8"/>
    <sheet name="Additional Info" sheetId="12" r:id="rId9"/>
  </sheets>
  <definedNames>
    <definedName name="_xlnm._FilterDatabase" localSheetId="5" hidden="1">'SAV CBP Segments by State'!$A$2:$BY$2</definedName>
    <definedName name="_xlnm.Print_Area" localSheetId="4">'Geographic Zone Totals'!$A$3:$O$37</definedName>
    <definedName name="_xlnm.Print_Area" localSheetId="3">'Salinity Zone Totals'!$A$2:$S$55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5" i="8" l="1"/>
  <c r="B48" i="6"/>
  <c r="B49" i="6"/>
  <c r="D43" i="5"/>
  <c r="D42" i="5"/>
  <c r="D41" i="5"/>
  <c r="D40" i="5"/>
  <c r="D39" i="5"/>
  <c r="D38" i="5"/>
  <c r="D37" i="5"/>
  <c r="D36" i="5"/>
  <c r="D35" i="5"/>
  <c r="D34" i="5"/>
  <c r="D33" i="5"/>
  <c r="D32" i="5"/>
  <c r="D31" i="5"/>
  <c r="D30" i="5"/>
  <c r="D29" i="5"/>
  <c r="D28" i="5"/>
  <c r="D27" i="5"/>
  <c r="D26" i="5"/>
  <c r="D25" i="5"/>
  <c r="D24" i="5"/>
  <c r="D23" i="5"/>
  <c r="D22" i="5"/>
  <c r="D21" i="5"/>
  <c r="D20" i="5"/>
  <c r="D19" i="5"/>
  <c r="D18" i="5"/>
  <c r="D17" i="5"/>
  <c r="D16" i="5"/>
  <c r="D15" i="5"/>
  <c r="D14" i="5"/>
  <c r="D13" i="5"/>
  <c r="D12" i="5"/>
  <c r="D11" i="5"/>
  <c r="D10" i="5"/>
  <c r="D9" i="5"/>
  <c r="D8" i="5"/>
  <c r="D7" i="5"/>
  <c r="D6" i="5"/>
  <c r="D5" i="5"/>
  <c r="D4" i="5"/>
  <c r="D3" i="5"/>
  <c r="D2" i="5"/>
  <c r="P47" i="6"/>
  <c r="P46" i="6"/>
  <c r="P45" i="6"/>
  <c r="P44" i="6"/>
  <c r="P43" i="6"/>
  <c r="P42" i="6"/>
  <c r="P41" i="6"/>
  <c r="P40" i="6"/>
  <c r="P39" i="6"/>
  <c r="P38" i="6"/>
  <c r="P37" i="6"/>
  <c r="P36" i="6"/>
  <c r="P35" i="6"/>
  <c r="P34" i="6"/>
  <c r="P33" i="6"/>
  <c r="P32" i="6"/>
  <c r="P31" i="6"/>
  <c r="P30" i="6"/>
  <c r="P29" i="6"/>
  <c r="P28" i="6"/>
  <c r="P27" i="6"/>
  <c r="P26" i="6"/>
  <c r="P25" i="6"/>
  <c r="P24" i="6"/>
  <c r="P23" i="6"/>
  <c r="P22" i="6"/>
  <c r="P21" i="6"/>
  <c r="P20" i="6"/>
  <c r="P19" i="6"/>
  <c r="P18" i="6"/>
  <c r="P17" i="6"/>
  <c r="P16" i="6"/>
  <c r="P15" i="6"/>
  <c r="P14" i="6"/>
  <c r="P13" i="6"/>
  <c r="P11" i="6"/>
  <c r="P10" i="6"/>
  <c r="P9" i="6"/>
  <c r="P8" i="6"/>
  <c r="A42" i="5"/>
  <c r="C42" i="5"/>
  <c r="A43" i="5"/>
  <c r="AA44" i="11"/>
  <c r="Z44" i="11"/>
  <c r="Q45" i="7" s="1"/>
  <c r="R45" i="7" s="1"/>
  <c r="Y44" i="11"/>
  <c r="L45" i="7" s="1"/>
  <c r="M45" i="7" s="1"/>
  <c r="X44" i="11"/>
  <c r="G45" i="7" s="1"/>
  <c r="H45" i="7" s="1"/>
  <c r="W44" i="11"/>
  <c r="V44" i="11"/>
  <c r="U44" i="11"/>
  <c r="T44" i="11"/>
  <c r="S44" i="11"/>
  <c r="Z43" i="11"/>
  <c r="Y43" i="11"/>
  <c r="X43" i="11"/>
  <c r="W43" i="11"/>
  <c r="AA43" i="11" s="1"/>
  <c r="V43" i="11"/>
  <c r="U43" i="11"/>
  <c r="T43" i="11"/>
  <c r="S43" i="11"/>
  <c r="AF42" i="11"/>
  <c r="Z42" i="11"/>
  <c r="Y42" i="11"/>
  <c r="X42" i="11"/>
  <c r="W42" i="11"/>
  <c r="AA42" i="11" s="1"/>
  <c r="V42" i="11"/>
  <c r="U42" i="11"/>
  <c r="T42" i="11"/>
  <c r="S42" i="11"/>
  <c r="Z41" i="11"/>
  <c r="Y41" i="11"/>
  <c r="X41" i="11"/>
  <c r="G42" i="7" s="1"/>
  <c r="W41" i="11"/>
  <c r="AA41" i="11" s="1"/>
  <c r="B46" i="6" s="1"/>
  <c r="V41" i="11"/>
  <c r="U41" i="11"/>
  <c r="T41" i="11"/>
  <c r="S41" i="11"/>
  <c r="AF40" i="11"/>
  <c r="Z40" i="11"/>
  <c r="Y40" i="11"/>
  <c r="X40" i="11"/>
  <c r="W40" i="11"/>
  <c r="AA40" i="11" s="1"/>
  <c r="B45" i="6" s="1"/>
  <c r="V40" i="11"/>
  <c r="U40" i="11"/>
  <c r="T40" i="11"/>
  <c r="S40" i="11"/>
  <c r="Z39" i="11"/>
  <c r="Y39" i="11"/>
  <c r="X39" i="11"/>
  <c r="W39" i="11"/>
  <c r="AA39" i="11" s="1"/>
  <c r="B44" i="6" s="1"/>
  <c r="V39" i="11"/>
  <c r="U39" i="11"/>
  <c r="T39" i="11"/>
  <c r="S39" i="11"/>
  <c r="Z38" i="11"/>
  <c r="Y38" i="11"/>
  <c r="X38" i="11"/>
  <c r="W38" i="11"/>
  <c r="AA38" i="11" s="1"/>
  <c r="B43" i="6" s="1"/>
  <c r="V38" i="11"/>
  <c r="U38" i="11"/>
  <c r="T38" i="11"/>
  <c r="S38" i="11"/>
  <c r="K43" i="6" s="1"/>
  <c r="Z37" i="11"/>
  <c r="Y37" i="11"/>
  <c r="X37" i="11"/>
  <c r="W37" i="11"/>
  <c r="AA37" i="11" s="1"/>
  <c r="B42" i="6" s="1"/>
  <c r="V37" i="11"/>
  <c r="N42" i="6" s="1"/>
  <c r="U37" i="11"/>
  <c r="M42" i="6" s="1"/>
  <c r="T37" i="11"/>
  <c r="L42" i="6" s="1"/>
  <c r="S37" i="11"/>
  <c r="K42" i="6" s="1"/>
  <c r="Z36" i="11"/>
  <c r="Y36" i="11"/>
  <c r="X36" i="11"/>
  <c r="W36" i="11"/>
  <c r="AA36" i="11" s="1"/>
  <c r="B41" i="6" s="1"/>
  <c r="C41" i="6" s="1"/>
  <c r="V36" i="11"/>
  <c r="N41" i="6" s="1"/>
  <c r="O41" i="6" s="1"/>
  <c r="U36" i="11"/>
  <c r="M41" i="6" s="1"/>
  <c r="T36" i="11"/>
  <c r="L41" i="6" s="1"/>
  <c r="S36" i="11"/>
  <c r="K41" i="6" s="1"/>
  <c r="Z35" i="11"/>
  <c r="Y35" i="11"/>
  <c r="X35" i="11"/>
  <c r="W35" i="11"/>
  <c r="AA35" i="11" s="1"/>
  <c r="B40" i="6" s="1"/>
  <c r="V35" i="11"/>
  <c r="N40" i="6" s="1"/>
  <c r="U35" i="11"/>
  <c r="M40" i="6" s="1"/>
  <c r="T35" i="11"/>
  <c r="L40" i="6" s="1"/>
  <c r="S35" i="11"/>
  <c r="K40" i="6" s="1"/>
  <c r="Z34" i="11"/>
  <c r="Y34" i="11"/>
  <c r="X34" i="11"/>
  <c r="W34" i="11"/>
  <c r="AA34" i="11" s="1"/>
  <c r="B39" i="6" s="1"/>
  <c r="C39" i="6" s="1"/>
  <c r="V34" i="11"/>
  <c r="N39" i="6" s="1"/>
  <c r="O39" i="6" s="1"/>
  <c r="U34" i="11"/>
  <c r="M39" i="6" s="1"/>
  <c r="T34" i="11"/>
  <c r="L39" i="6" s="1"/>
  <c r="S34" i="11"/>
  <c r="K39" i="6" s="1"/>
  <c r="Z33" i="11"/>
  <c r="Y33" i="11"/>
  <c r="X33" i="11"/>
  <c r="W33" i="11"/>
  <c r="AA33" i="11" s="1"/>
  <c r="B38" i="6" s="1"/>
  <c r="C38" i="6" s="1"/>
  <c r="V33" i="11"/>
  <c r="U33" i="11"/>
  <c r="T33" i="11"/>
  <c r="S33" i="11"/>
  <c r="AA32" i="11"/>
  <c r="B37" i="6" s="1"/>
  <c r="C37" i="6" s="1"/>
  <c r="Z32" i="11"/>
  <c r="Y32" i="11"/>
  <c r="X32" i="11"/>
  <c r="W32" i="11"/>
  <c r="V32" i="11"/>
  <c r="U32" i="11"/>
  <c r="T32" i="11"/>
  <c r="S32" i="11"/>
  <c r="Z31" i="11"/>
  <c r="Y31" i="11"/>
  <c r="X31" i="11"/>
  <c r="W31" i="11"/>
  <c r="AA31" i="11" s="1"/>
  <c r="B36" i="6" s="1"/>
  <c r="C36" i="6" s="1"/>
  <c r="V31" i="11"/>
  <c r="U31" i="11"/>
  <c r="T31" i="11"/>
  <c r="S31" i="11"/>
  <c r="Z30" i="11"/>
  <c r="Y30" i="11"/>
  <c r="X30" i="11"/>
  <c r="W30" i="11"/>
  <c r="AA30" i="11" s="1"/>
  <c r="B35" i="6" s="1"/>
  <c r="V30" i="11"/>
  <c r="U30" i="11"/>
  <c r="T30" i="11"/>
  <c r="S30" i="11"/>
  <c r="Z29" i="11"/>
  <c r="Y29" i="11"/>
  <c r="X29" i="11"/>
  <c r="W29" i="11"/>
  <c r="AA29" i="11" s="1"/>
  <c r="B34" i="6" s="1"/>
  <c r="C34" i="6" s="1"/>
  <c r="V29" i="11"/>
  <c r="U29" i="11"/>
  <c r="T29" i="11"/>
  <c r="S29" i="11"/>
  <c r="Z28" i="11"/>
  <c r="Y28" i="11"/>
  <c r="X28" i="11"/>
  <c r="W28" i="11"/>
  <c r="AA28" i="11" s="1"/>
  <c r="B33" i="6" s="1"/>
  <c r="C33" i="6" s="1"/>
  <c r="V28" i="11"/>
  <c r="U28" i="11"/>
  <c r="T28" i="11"/>
  <c r="S28" i="11"/>
  <c r="Z27" i="11"/>
  <c r="Y27" i="11"/>
  <c r="L28" i="7" s="1"/>
  <c r="M28" i="7" s="1"/>
  <c r="X27" i="11"/>
  <c r="G28" i="7" s="1"/>
  <c r="H28" i="7" s="1"/>
  <c r="W27" i="11"/>
  <c r="V27" i="11"/>
  <c r="U27" i="11"/>
  <c r="T27" i="11"/>
  <c r="S27" i="11"/>
  <c r="Z26" i="11"/>
  <c r="Q27" i="7" s="1"/>
  <c r="R27" i="7" s="1"/>
  <c r="Y26" i="11"/>
  <c r="L27" i="7" s="1"/>
  <c r="M27" i="7" s="1"/>
  <c r="X26" i="11"/>
  <c r="G27" i="7" s="1"/>
  <c r="H27" i="7" s="1"/>
  <c r="W26" i="11"/>
  <c r="AA26" i="11" s="1"/>
  <c r="B31" i="6" s="1"/>
  <c r="C31" i="6" s="1"/>
  <c r="V26" i="11"/>
  <c r="U26" i="11"/>
  <c r="T26" i="11"/>
  <c r="S26" i="11"/>
  <c r="Z25" i="11"/>
  <c r="Y25" i="11"/>
  <c r="X25" i="11"/>
  <c r="W25" i="11"/>
  <c r="AA25" i="11" s="1"/>
  <c r="B30" i="6" s="1"/>
  <c r="C30" i="6" s="1"/>
  <c r="V25" i="11"/>
  <c r="U25" i="11"/>
  <c r="T25" i="11"/>
  <c r="S25" i="11"/>
  <c r="Z24" i="11"/>
  <c r="Y24" i="11"/>
  <c r="X24" i="11"/>
  <c r="W24" i="11"/>
  <c r="AA24" i="11" s="1"/>
  <c r="B29" i="6" s="1"/>
  <c r="C29" i="6" s="1"/>
  <c r="V24" i="11"/>
  <c r="U24" i="11"/>
  <c r="T24" i="11"/>
  <c r="S24" i="11"/>
  <c r="Z23" i="11"/>
  <c r="Y23" i="11"/>
  <c r="X23" i="11"/>
  <c r="W23" i="11"/>
  <c r="AA23" i="11" s="1"/>
  <c r="B28" i="6" s="1"/>
  <c r="C28" i="6" s="1"/>
  <c r="V23" i="11"/>
  <c r="U23" i="11"/>
  <c r="T23" i="11"/>
  <c r="S23" i="11"/>
  <c r="Z22" i="11"/>
  <c r="Y22" i="11"/>
  <c r="X22" i="11"/>
  <c r="W22" i="11"/>
  <c r="AA22" i="11" s="1"/>
  <c r="B27" i="6" s="1"/>
  <c r="V22" i="11"/>
  <c r="U22" i="11"/>
  <c r="T22" i="11"/>
  <c r="S22" i="11"/>
  <c r="Z21" i="11"/>
  <c r="Y21" i="11"/>
  <c r="X21" i="11"/>
  <c r="W21" i="11"/>
  <c r="AA21" i="11" s="1"/>
  <c r="B26" i="6" s="1"/>
  <c r="C26" i="6" s="1"/>
  <c r="V21" i="11"/>
  <c r="U21" i="11"/>
  <c r="T21" i="11"/>
  <c r="S21" i="11"/>
  <c r="Z20" i="11"/>
  <c r="Y20" i="11"/>
  <c r="X20" i="11"/>
  <c r="W20" i="11"/>
  <c r="AA20" i="11" s="1"/>
  <c r="B25" i="6" s="1"/>
  <c r="V20" i="11"/>
  <c r="U20" i="11"/>
  <c r="T20" i="11"/>
  <c r="S20" i="11"/>
  <c r="Z19" i="11"/>
  <c r="Y19" i="11"/>
  <c r="X19" i="11"/>
  <c r="W19" i="11"/>
  <c r="AA19" i="11" s="1"/>
  <c r="B24" i="6" s="1"/>
  <c r="C24" i="6" s="1"/>
  <c r="V19" i="11"/>
  <c r="U19" i="11"/>
  <c r="T19" i="11"/>
  <c r="S19" i="11"/>
  <c r="Z18" i="11"/>
  <c r="Y18" i="11"/>
  <c r="X18" i="11"/>
  <c r="W18" i="11"/>
  <c r="AA18" i="11" s="1"/>
  <c r="B23" i="6" s="1"/>
  <c r="V18" i="11"/>
  <c r="U18" i="11"/>
  <c r="T18" i="11"/>
  <c r="S18" i="11"/>
  <c r="Z17" i="11"/>
  <c r="Y17" i="11"/>
  <c r="X17" i="11"/>
  <c r="W17" i="11"/>
  <c r="AA17" i="11" s="1"/>
  <c r="B22" i="6" s="1"/>
  <c r="C22" i="6" s="1"/>
  <c r="V17" i="11"/>
  <c r="U17" i="11"/>
  <c r="T17" i="11"/>
  <c r="S17" i="11"/>
  <c r="Z16" i="11"/>
  <c r="Y16" i="11"/>
  <c r="X16" i="11"/>
  <c r="W16" i="11"/>
  <c r="AA16" i="11" s="1"/>
  <c r="B21" i="6" s="1"/>
  <c r="C21" i="6" s="1"/>
  <c r="V16" i="11"/>
  <c r="U16" i="11"/>
  <c r="T16" i="11"/>
  <c r="S16" i="11"/>
  <c r="Z15" i="11"/>
  <c r="Y15" i="11"/>
  <c r="X15" i="11"/>
  <c r="W15" i="11"/>
  <c r="AA15" i="11" s="1"/>
  <c r="B20" i="6" s="1"/>
  <c r="C20" i="6" s="1"/>
  <c r="V15" i="11"/>
  <c r="U15" i="11"/>
  <c r="T15" i="11"/>
  <c r="S15" i="11"/>
  <c r="Z14" i="11"/>
  <c r="Y14" i="11"/>
  <c r="X14" i="11"/>
  <c r="W14" i="11"/>
  <c r="AA14" i="11" s="1"/>
  <c r="B19" i="6" s="1"/>
  <c r="C19" i="6" s="1"/>
  <c r="V14" i="11"/>
  <c r="U14" i="11"/>
  <c r="T14" i="11"/>
  <c r="S14" i="11"/>
  <c r="Z13" i="11"/>
  <c r="Y13" i="11"/>
  <c r="L14" i="7" s="1"/>
  <c r="M14" i="7" s="1"/>
  <c r="X13" i="11"/>
  <c r="G14" i="7" s="1"/>
  <c r="H14" i="7" s="1"/>
  <c r="W13" i="11"/>
  <c r="V13" i="11"/>
  <c r="U13" i="11"/>
  <c r="T13" i="11"/>
  <c r="S13" i="11"/>
  <c r="Z12" i="11"/>
  <c r="Q13" i="7" s="1"/>
  <c r="R13" i="7" s="1"/>
  <c r="Y12" i="11"/>
  <c r="L13" i="7" s="1"/>
  <c r="M13" i="7" s="1"/>
  <c r="X12" i="11"/>
  <c r="G13" i="7" s="1"/>
  <c r="H13" i="7" s="1"/>
  <c r="W12" i="11"/>
  <c r="V12" i="11"/>
  <c r="U12" i="11"/>
  <c r="T12" i="11"/>
  <c r="S12" i="11"/>
  <c r="Z11" i="11"/>
  <c r="Q12" i="7" s="1"/>
  <c r="R12" i="7" s="1"/>
  <c r="Y11" i="11"/>
  <c r="L12" i="7" s="1"/>
  <c r="M12" i="7" s="1"/>
  <c r="X11" i="11"/>
  <c r="G12" i="7" s="1"/>
  <c r="H12" i="7" s="1"/>
  <c r="W11" i="11"/>
  <c r="V11" i="11"/>
  <c r="U11" i="11"/>
  <c r="T11" i="11"/>
  <c r="S11" i="11"/>
  <c r="Z10" i="11"/>
  <c r="Q11" i="7" s="1"/>
  <c r="R11" i="7" s="1"/>
  <c r="Y10" i="11"/>
  <c r="L11" i="7" s="1"/>
  <c r="M11" i="7" s="1"/>
  <c r="X10" i="11"/>
  <c r="G11" i="7" s="1"/>
  <c r="H11" i="7" s="1"/>
  <c r="W10" i="11"/>
  <c r="V10" i="11"/>
  <c r="U10" i="11"/>
  <c r="T10" i="11"/>
  <c r="S10" i="11"/>
  <c r="Z9" i="11"/>
  <c r="Q10" i="7" s="1"/>
  <c r="R10" i="7" s="1"/>
  <c r="Y9" i="11"/>
  <c r="L10" i="7" s="1"/>
  <c r="M10" i="7" s="1"/>
  <c r="X9" i="11"/>
  <c r="G10" i="7" s="1"/>
  <c r="H10" i="7" s="1"/>
  <c r="W9" i="11"/>
  <c r="V9" i="11"/>
  <c r="U9" i="11"/>
  <c r="T9" i="11"/>
  <c r="S9" i="11"/>
  <c r="Z8" i="11"/>
  <c r="Q9" i="7" s="1"/>
  <c r="R9" i="7" s="1"/>
  <c r="Y8" i="11"/>
  <c r="L9" i="7" s="1"/>
  <c r="M9" i="7" s="1"/>
  <c r="X8" i="11"/>
  <c r="G9" i="7" s="1"/>
  <c r="H9" i="7" s="1"/>
  <c r="W8" i="11"/>
  <c r="V8" i="11"/>
  <c r="U8" i="11"/>
  <c r="T8" i="11"/>
  <c r="S8" i="11"/>
  <c r="Z7" i="11"/>
  <c r="Q7" i="7" s="1"/>
  <c r="R7" i="7" s="1"/>
  <c r="Y7" i="11"/>
  <c r="L7" i="7" s="1"/>
  <c r="M7" i="7" s="1"/>
  <c r="X7" i="11"/>
  <c r="G7" i="7" s="1"/>
  <c r="H7" i="7" s="1"/>
  <c r="W7" i="11"/>
  <c r="V7" i="11"/>
  <c r="U7" i="11"/>
  <c r="T7" i="11"/>
  <c r="S7" i="11"/>
  <c r="Z6" i="11"/>
  <c r="Q6" i="7" s="1"/>
  <c r="R6" i="7" s="1"/>
  <c r="Y6" i="11"/>
  <c r="L6" i="7" s="1"/>
  <c r="M6" i="7" s="1"/>
  <c r="X6" i="11"/>
  <c r="G6" i="7" s="1"/>
  <c r="H6" i="7" s="1"/>
  <c r="W6" i="11"/>
  <c r="V6" i="11"/>
  <c r="U6" i="11"/>
  <c r="T6" i="11"/>
  <c r="S6" i="11"/>
  <c r="Z5" i="11"/>
  <c r="Q5" i="7" s="1"/>
  <c r="R5" i="7" s="1"/>
  <c r="Y5" i="11"/>
  <c r="L5" i="7" s="1"/>
  <c r="M5" i="7" s="1"/>
  <c r="X5" i="11"/>
  <c r="G5" i="7" s="1"/>
  <c r="H5" i="7" s="1"/>
  <c r="W5" i="11"/>
  <c r="V5" i="11"/>
  <c r="U5" i="11"/>
  <c r="T5" i="11"/>
  <c r="S5" i="11"/>
  <c r="Z4" i="11"/>
  <c r="Y4" i="11"/>
  <c r="X4" i="11"/>
  <c r="W4" i="11"/>
  <c r="AA4" i="11" s="1"/>
  <c r="B8" i="6" s="1"/>
  <c r="V4" i="11"/>
  <c r="U4" i="11"/>
  <c r="T4" i="11"/>
  <c r="S4" i="11"/>
  <c r="K44" i="10"/>
  <c r="H44" i="10"/>
  <c r="E44" i="10"/>
  <c r="B44" i="10"/>
  <c r="A44" i="10"/>
  <c r="K43" i="10"/>
  <c r="H43" i="10"/>
  <c r="E43" i="10"/>
  <c r="B43" i="10"/>
  <c r="A43" i="10"/>
  <c r="K42" i="10"/>
  <c r="H42" i="10"/>
  <c r="E42" i="10"/>
  <c r="B42" i="10"/>
  <c r="A42" i="10"/>
  <c r="K41" i="10"/>
  <c r="I41" i="10"/>
  <c r="H41" i="10"/>
  <c r="E41" i="10"/>
  <c r="C41" i="10"/>
  <c r="B41" i="10"/>
  <c r="A41" i="10"/>
  <c r="K40" i="10"/>
  <c r="H40" i="10"/>
  <c r="E40" i="10"/>
  <c r="C40" i="10"/>
  <c r="B40" i="10"/>
  <c r="A40" i="10"/>
  <c r="K39" i="10"/>
  <c r="H39" i="10"/>
  <c r="E39" i="10"/>
  <c r="B39" i="10"/>
  <c r="A39" i="10"/>
  <c r="K38" i="10"/>
  <c r="H38" i="10"/>
  <c r="E38" i="10"/>
  <c r="B38" i="10"/>
  <c r="A38" i="10"/>
  <c r="K37" i="10"/>
  <c r="H37" i="10"/>
  <c r="F37" i="10"/>
  <c r="E37" i="10"/>
  <c r="B37" i="10"/>
  <c r="A37" i="10"/>
  <c r="K36" i="10"/>
  <c r="H36" i="10"/>
  <c r="F36" i="10"/>
  <c r="E36" i="10"/>
  <c r="B36" i="10"/>
  <c r="A36" i="10"/>
  <c r="L35" i="10"/>
  <c r="K35" i="10"/>
  <c r="H35" i="10"/>
  <c r="E35" i="10"/>
  <c r="B35" i="10"/>
  <c r="A35" i="10"/>
  <c r="K34" i="10"/>
  <c r="I34" i="10"/>
  <c r="H34" i="10"/>
  <c r="E34" i="10"/>
  <c r="B34" i="10"/>
  <c r="A34" i="10"/>
  <c r="A33" i="10"/>
  <c r="A32" i="10"/>
  <c r="A31" i="10"/>
  <c r="A30" i="10"/>
  <c r="A29" i="10"/>
  <c r="A28" i="10"/>
  <c r="A27" i="10"/>
  <c r="A26" i="10"/>
  <c r="H25" i="10"/>
  <c r="E25" i="10"/>
  <c r="B25" i="10"/>
  <c r="A25" i="10"/>
  <c r="A24" i="10"/>
  <c r="A23" i="10"/>
  <c r="A22" i="10"/>
  <c r="A21" i="10"/>
  <c r="A20" i="10"/>
  <c r="A19" i="10"/>
  <c r="A18" i="10"/>
  <c r="A17" i="10"/>
  <c r="A16" i="10"/>
  <c r="A15" i="10"/>
  <c r="A14" i="10"/>
  <c r="A13" i="10"/>
  <c r="A12" i="10"/>
  <c r="A11" i="10"/>
  <c r="A10" i="10"/>
  <c r="A9" i="10"/>
  <c r="A8" i="10"/>
  <c r="A7" i="10"/>
  <c r="A6" i="10"/>
  <c r="H5" i="10"/>
  <c r="E5" i="10"/>
  <c r="B5" i="10"/>
  <c r="A5" i="10"/>
  <c r="A4" i="10"/>
  <c r="K3" i="10"/>
  <c r="H3" i="10"/>
  <c r="E3" i="10"/>
  <c r="B3" i="10"/>
  <c r="A3" i="10"/>
  <c r="L54" i="8"/>
  <c r="J54" i="8"/>
  <c r="H54" i="8"/>
  <c r="F54" i="8"/>
  <c r="D54" i="8"/>
  <c r="B54" i="8"/>
  <c r="L53" i="8"/>
  <c r="J53" i="8"/>
  <c r="H53" i="8"/>
  <c r="F53" i="8"/>
  <c r="D53" i="8"/>
  <c r="B53" i="8"/>
  <c r="L52" i="8"/>
  <c r="J52" i="8"/>
  <c r="H52" i="8"/>
  <c r="F52" i="8"/>
  <c r="D52" i="8"/>
  <c r="B52" i="8"/>
  <c r="L50" i="8"/>
  <c r="J50" i="8"/>
  <c r="H50" i="8"/>
  <c r="F50" i="8"/>
  <c r="D50" i="8"/>
  <c r="B50" i="8"/>
  <c r="L49" i="8"/>
  <c r="J49" i="8"/>
  <c r="H49" i="8"/>
  <c r="F49" i="8"/>
  <c r="D49" i="8"/>
  <c r="B49" i="8"/>
  <c r="L48" i="8"/>
  <c r="J48" i="8"/>
  <c r="H48" i="8"/>
  <c r="F48" i="8"/>
  <c r="D48" i="8"/>
  <c r="B48" i="8"/>
  <c r="N46" i="8"/>
  <c r="O46" i="8" s="1"/>
  <c r="L46" i="8"/>
  <c r="K46" i="8"/>
  <c r="M46" i="8" s="1"/>
  <c r="H46" i="8"/>
  <c r="G46" i="8"/>
  <c r="I46" i="8" s="1"/>
  <c r="D46" i="8"/>
  <c r="C46" i="8"/>
  <c r="E46" i="8" s="1"/>
  <c r="N45" i="8"/>
  <c r="O45" i="8" s="1"/>
  <c r="L45" i="8"/>
  <c r="K45" i="8"/>
  <c r="M45" i="8" s="1"/>
  <c r="H45" i="8"/>
  <c r="G45" i="8"/>
  <c r="D45" i="8"/>
  <c r="C45" i="8"/>
  <c r="E45" i="8" s="1"/>
  <c r="N44" i="8"/>
  <c r="O44" i="8" s="1"/>
  <c r="L44" i="8"/>
  <c r="K44" i="8"/>
  <c r="H44" i="8"/>
  <c r="G44" i="8"/>
  <c r="I44" i="8" s="1"/>
  <c r="D44" i="8"/>
  <c r="C44" i="8"/>
  <c r="E44" i="8" s="1"/>
  <c r="N43" i="8"/>
  <c r="O43" i="8" s="1"/>
  <c r="L43" i="8"/>
  <c r="K43" i="8"/>
  <c r="M43" i="8" s="1"/>
  <c r="H43" i="8"/>
  <c r="G43" i="8"/>
  <c r="D43" i="8"/>
  <c r="C43" i="8"/>
  <c r="N42" i="8"/>
  <c r="O42" i="8" s="1"/>
  <c r="L42" i="8"/>
  <c r="K42" i="8"/>
  <c r="M42" i="8" s="1"/>
  <c r="H42" i="8"/>
  <c r="G42" i="8"/>
  <c r="I42" i="8" s="1"/>
  <c r="D42" i="8"/>
  <c r="C42" i="8"/>
  <c r="E42" i="8" s="1"/>
  <c r="N41" i="8"/>
  <c r="O41" i="8" s="1"/>
  <c r="L41" i="8"/>
  <c r="K41" i="8"/>
  <c r="M41" i="8" s="1"/>
  <c r="H41" i="8"/>
  <c r="G41" i="8"/>
  <c r="I41" i="8" s="1"/>
  <c r="D41" i="8"/>
  <c r="C41" i="8"/>
  <c r="E41" i="8" s="1"/>
  <c r="N40" i="8"/>
  <c r="O40" i="8" s="1"/>
  <c r="L40" i="8"/>
  <c r="K40" i="8"/>
  <c r="M40" i="8" s="1"/>
  <c r="H40" i="8"/>
  <c r="G40" i="8"/>
  <c r="I40" i="8" s="1"/>
  <c r="D40" i="8"/>
  <c r="C40" i="8"/>
  <c r="E40" i="8" s="1"/>
  <c r="N39" i="8"/>
  <c r="O39" i="8" s="1"/>
  <c r="L39" i="8"/>
  <c r="K39" i="8"/>
  <c r="M39" i="8" s="1"/>
  <c r="H39" i="8"/>
  <c r="G39" i="8"/>
  <c r="I39" i="8" s="1"/>
  <c r="D39" i="8"/>
  <c r="C39" i="8"/>
  <c r="E39" i="8" s="1"/>
  <c r="N38" i="8"/>
  <c r="O38" i="8" s="1"/>
  <c r="L38" i="8"/>
  <c r="K38" i="8"/>
  <c r="M38" i="8" s="1"/>
  <c r="H38" i="8"/>
  <c r="G38" i="8"/>
  <c r="I38" i="8" s="1"/>
  <c r="D38" i="8"/>
  <c r="C38" i="8"/>
  <c r="E38" i="8" s="1"/>
  <c r="N37" i="8"/>
  <c r="L37" i="8"/>
  <c r="K37" i="8"/>
  <c r="H37" i="8"/>
  <c r="G37" i="8"/>
  <c r="D37" i="8"/>
  <c r="C37" i="8"/>
  <c r="N36" i="8"/>
  <c r="O36" i="8" s="1"/>
  <c r="L36" i="8"/>
  <c r="K36" i="8"/>
  <c r="M36" i="8" s="1"/>
  <c r="H36" i="8"/>
  <c r="G36" i="8"/>
  <c r="I36" i="8" s="1"/>
  <c r="D36" i="8"/>
  <c r="C36" i="8"/>
  <c r="N35" i="8"/>
  <c r="O35" i="8" s="1"/>
  <c r="L35" i="8"/>
  <c r="K35" i="8"/>
  <c r="H35" i="8"/>
  <c r="G35" i="8"/>
  <c r="D35" i="8"/>
  <c r="C35" i="8"/>
  <c r="N34" i="8"/>
  <c r="M34" i="8"/>
  <c r="L34" i="8"/>
  <c r="K34" i="8"/>
  <c r="H34" i="8"/>
  <c r="G34" i="8"/>
  <c r="I34" i="8" s="1"/>
  <c r="D34" i="8"/>
  <c r="C34" i="8"/>
  <c r="E34" i="8" s="1"/>
  <c r="N33" i="8"/>
  <c r="O33" i="8" s="1"/>
  <c r="L33" i="8"/>
  <c r="K33" i="8"/>
  <c r="M33" i="8" s="1"/>
  <c r="H33" i="8"/>
  <c r="G33" i="8"/>
  <c r="I33" i="8" s="1"/>
  <c r="D33" i="8"/>
  <c r="C33" i="8"/>
  <c r="E33" i="8" s="1"/>
  <c r="N32" i="8"/>
  <c r="O32" i="8" s="1"/>
  <c r="L32" i="8"/>
  <c r="K32" i="8"/>
  <c r="M32" i="8" s="1"/>
  <c r="H32" i="8"/>
  <c r="G32" i="8"/>
  <c r="I32" i="8" s="1"/>
  <c r="D32" i="8"/>
  <c r="C32" i="8"/>
  <c r="E32" i="8" s="1"/>
  <c r="N31" i="8"/>
  <c r="O31" i="8" s="1"/>
  <c r="L31" i="8"/>
  <c r="K31" i="8"/>
  <c r="H31" i="8"/>
  <c r="G31" i="8"/>
  <c r="I31" i="8" s="1"/>
  <c r="D31" i="8"/>
  <c r="C31" i="8"/>
  <c r="E31" i="8" s="1"/>
  <c r="N30" i="8"/>
  <c r="O30" i="8" s="1"/>
  <c r="L30" i="8"/>
  <c r="K30" i="8"/>
  <c r="H30" i="8"/>
  <c r="G30" i="8"/>
  <c r="I30" i="8" s="1"/>
  <c r="D30" i="8"/>
  <c r="C30" i="8"/>
  <c r="E30" i="8" s="1"/>
  <c r="N29" i="8"/>
  <c r="O29" i="8" s="1"/>
  <c r="L29" i="8"/>
  <c r="K29" i="8"/>
  <c r="H29" i="8"/>
  <c r="G29" i="8"/>
  <c r="I29" i="8" s="1"/>
  <c r="D29" i="8"/>
  <c r="C29" i="8"/>
  <c r="E29" i="8" s="1"/>
  <c r="N28" i="8"/>
  <c r="O28" i="8" s="1"/>
  <c r="L28" i="8"/>
  <c r="K28" i="8"/>
  <c r="M28" i="8" s="1"/>
  <c r="H28" i="8"/>
  <c r="G28" i="8"/>
  <c r="I28" i="8" s="1"/>
  <c r="D28" i="8"/>
  <c r="C28" i="8"/>
  <c r="E28" i="8" s="1"/>
  <c r="N27" i="8"/>
  <c r="O27" i="8" s="1"/>
  <c r="L27" i="8"/>
  <c r="K27" i="8"/>
  <c r="H27" i="8"/>
  <c r="G27" i="8"/>
  <c r="I27" i="8" s="1"/>
  <c r="D27" i="8"/>
  <c r="C27" i="8"/>
  <c r="N26" i="8"/>
  <c r="O26" i="8" s="1"/>
  <c r="L26" i="8"/>
  <c r="K26" i="8"/>
  <c r="M26" i="8" s="1"/>
  <c r="H26" i="8"/>
  <c r="G26" i="8"/>
  <c r="I26" i="8" s="1"/>
  <c r="D26" i="8"/>
  <c r="C26" i="8"/>
  <c r="E26" i="8" s="1"/>
  <c r="N25" i="8"/>
  <c r="O25" i="8" s="1"/>
  <c r="L25" i="8"/>
  <c r="K25" i="8"/>
  <c r="M25" i="8" s="1"/>
  <c r="H25" i="8"/>
  <c r="G25" i="8"/>
  <c r="I25" i="8" s="1"/>
  <c r="D25" i="8"/>
  <c r="C25" i="8"/>
  <c r="E25" i="8" s="1"/>
  <c r="N24" i="8"/>
  <c r="O24" i="8" s="1"/>
  <c r="L24" i="8"/>
  <c r="K24" i="8"/>
  <c r="H24" i="8"/>
  <c r="G24" i="8"/>
  <c r="I24" i="8" s="1"/>
  <c r="D24" i="8"/>
  <c r="C24" i="8"/>
  <c r="N23" i="8"/>
  <c r="O23" i="8" s="1"/>
  <c r="L23" i="8"/>
  <c r="K23" i="8"/>
  <c r="M23" i="8" s="1"/>
  <c r="H23" i="8"/>
  <c r="G23" i="8"/>
  <c r="I23" i="8" s="1"/>
  <c r="D23" i="8"/>
  <c r="C23" i="8"/>
  <c r="E23" i="8" s="1"/>
  <c r="N22" i="8"/>
  <c r="O22" i="8" s="1"/>
  <c r="L22" i="8"/>
  <c r="K22" i="8"/>
  <c r="M22" i="8" s="1"/>
  <c r="H22" i="8"/>
  <c r="G22" i="8"/>
  <c r="I22" i="8" s="1"/>
  <c r="D22" i="8"/>
  <c r="C22" i="8"/>
  <c r="N21" i="8"/>
  <c r="O21" i="8" s="1"/>
  <c r="L21" i="8"/>
  <c r="K21" i="8"/>
  <c r="H21" i="8"/>
  <c r="G21" i="8"/>
  <c r="I21" i="8" s="1"/>
  <c r="D21" i="8"/>
  <c r="C21" i="8"/>
  <c r="E21" i="8" s="1"/>
  <c r="O20" i="8"/>
  <c r="N20" i="8"/>
  <c r="L20" i="8"/>
  <c r="K20" i="8"/>
  <c r="M20" i="8" s="1"/>
  <c r="H20" i="8"/>
  <c r="G20" i="8"/>
  <c r="I20" i="8" s="1"/>
  <c r="D20" i="8"/>
  <c r="C20" i="8"/>
  <c r="N19" i="8"/>
  <c r="O19" i="8" s="1"/>
  <c r="L19" i="8"/>
  <c r="K19" i="8"/>
  <c r="M19" i="8" s="1"/>
  <c r="H19" i="8"/>
  <c r="G19" i="8"/>
  <c r="I19" i="8" s="1"/>
  <c r="D19" i="8"/>
  <c r="C19" i="8"/>
  <c r="N18" i="8"/>
  <c r="O18" i="8" s="1"/>
  <c r="L18" i="8"/>
  <c r="K18" i="8"/>
  <c r="M18" i="8" s="1"/>
  <c r="H18" i="8"/>
  <c r="G18" i="8"/>
  <c r="I18" i="8" s="1"/>
  <c r="D18" i="8"/>
  <c r="C18" i="8"/>
  <c r="E18" i="8" s="1"/>
  <c r="N17" i="8"/>
  <c r="O17" i="8" s="1"/>
  <c r="L17" i="8"/>
  <c r="K17" i="8"/>
  <c r="M17" i="8" s="1"/>
  <c r="H17" i="8"/>
  <c r="G17" i="8"/>
  <c r="I17" i="8" s="1"/>
  <c r="D17" i="8"/>
  <c r="C17" i="8"/>
  <c r="E17" i="8" s="1"/>
  <c r="N16" i="8"/>
  <c r="O16" i="8" s="1"/>
  <c r="L16" i="8"/>
  <c r="K16" i="8"/>
  <c r="M16" i="8" s="1"/>
  <c r="H16" i="8"/>
  <c r="G16" i="8"/>
  <c r="I16" i="8" s="1"/>
  <c r="D16" i="8"/>
  <c r="C16" i="8"/>
  <c r="N15" i="8"/>
  <c r="O15" i="8" s="1"/>
  <c r="L15" i="8"/>
  <c r="K15" i="8"/>
  <c r="M15" i="8" s="1"/>
  <c r="H15" i="8"/>
  <c r="G15" i="8"/>
  <c r="I15" i="8" s="1"/>
  <c r="D15" i="8"/>
  <c r="C15" i="8"/>
  <c r="E15" i="8" s="1"/>
  <c r="N14" i="8"/>
  <c r="O14" i="8" s="1"/>
  <c r="L14" i="8"/>
  <c r="K14" i="8"/>
  <c r="M14" i="8" s="1"/>
  <c r="H14" i="8"/>
  <c r="G14" i="8"/>
  <c r="I14" i="8" s="1"/>
  <c r="D14" i="8"/>
  <c r="C14" i="8"/>
  <c r="E14" i="8" s="1"/>
  <c r="N13" i="8"/>
  <c r="O13" i="8" s="1"/>
  <c r="L13" i="8"/>
  <c r="K13" i="8"/>
  <c r="H13" i="8"/>
  <c r="G13" i="8"/>
  <c r="I13" i="8" s="1"/>
  <c r="D13" i="8"/>
  <c r="C13" i="8"/>
  <c r="E13" i="8" s="1"/>
  <c r="N12" i="8"/>
  <c r="O12" i="8" s="1"/>
  <c r="L12" i="8"/>
  <c r="K12" i="8"/>
  <c r="M12" i="8" s="1"/>
  <c r="H12" i="8"/>
  <c r="G12" i="8"/>
  <c r="I12" i="8" s="1"/>
  <c r="D12" i="8"/>
  <c r="C12" i="8"/>
  <c r="E12" i="8" s="1"/>
  <c r="N11" i="8"/>
  <c r="O11" i="8" s="1"/>
  <c r="L11" i="8"/>
  <c r="K11" i="8"/>
  <c r="H11" i="8"/>
  <c r="G11" i="8"/>
  <c r="D11" i="8"/>
  <c r="C11" i="8"/>
  <c r="E11" i="8" s="1"/>
  <c r="N10" i="8"/>
  <c r="O10" i="8" s="1"/>
  <c r="L10" i="8"/>
  <c r="K10" i="8"/>
  <c r="M10" i="8" s="1"/>
  <c r="H10" i="8"/>
  <c r="G10" i="8"/>
  <c r="I10" i="8" s="1"/>
  <c r="D10" i="8"/>
  <c r="C10" i="8"/>
  <c r="E10" i="8" s="1"/>
  <c r="H9" i="8"/>
  <c r="D9" i="8"/>
  <c r="N8" i="8"/>
  <c r="O8" i="8" s="1"/>
  <c r="L8" i="8"/>
  <c r="K8" i="8"/>
  <c r="M8" i="8" s="1"/>
  <c r="H8" i="8"/>
  <c r="G8" i="8"/>
  <c r="I8" i="8" s="1"/>
  <c r="D8" i="8"/>
  <c r="C8" i="8"/>
  <c r="E8" i="8" s="1"/>
  <c r="N7" i="8"/>
  <c r="O7" i="8" s="1"/>
  <c r="L7" i="8"/>
  <c r="K7" i="8"/>
  <c r="M7" i="8" s="1"/>
  <c r="H7" i="8"/>
  <c r="G7" i="8"/>
  <c r="I7" i="8" s="1"/>
  <c r="D7" i="8"/>
  <c r="C7" i="8"/>
  <c r="E7" i="8" s="1"/>
  <c r="N6" i="8"/>
  <c r="O6" i="8" s="1"/>
  <c r="L6" i="8"/>
  <c r="K6" i="8"/>
  <c r="H6" i="8"/>
  <c r="G6" i="8"/>
  <c r="D6" i="8"/>
  <c r="E6" i="8" s="1"/>
  <c r="C6" i="8"/>
  <c r="N5" i="8"/>
  <c r="O5" i="8" s="1"/>
  <c r="L5" i="8"/>
  <c r="K5" i="8"/>
  <c r="M5" i="8" s="1"/>
  <c r="H5" i="8"/>
  <c r="G5" i="8"/>
  <c r="I5" i="8" s="1"/>
  <c r="D5" i="8"/>
  <c r="C5" i="8"/>
  <c r="E5" i="8" s="1"/>
  <c r="B62" i="7"/>
  <c r="T45" i="7"/>
  <c r="O45" i="7"/>
  <c r="J45" i="7"/>
  <c r="E45" i="7"/>
  <c r="B45" i="7"/>
  <c r="A45" i="7"/>
  <c r="X44" i="7"/>
  <c r="T44" i="7"/>
  <c r="S44" i="7"/>
  <c r="Q44" i="7"/>
  <c r="R44" i="7" s="1"/>
  <c r="O44" i="7"/>
  <c r="N44" i="7"/>
  <c r="L44" i="7"/>
  <c r="M44" i="7" s="1"/>
  <c r="P44" i="7" s="1"/>
  <c r="J44" i="7"/>
  <c r="I44" i="7"/>
  <c r="G44" i="7"/>
  <c r="H44" i="7" s="1"/>
  <c r="K44" i="7" s="1"/>
  <c r="E44" i="7"/>
  <c r="D44" i="7"/>
  <c r="B44" i="7"/>
  <c r="A44" i="7"/>
  <c r="X43" i="7"/>
  <c r="T43" i="7"/>
  <c r="S43" i="7"/>
  <c r="Q43" i="7"/>
  <c r="R43" i="7" s="1"/>
  <c r="O43" i="7"/>
  <c r="N43" i="7"/>
  <c r="L43" i="7"/>
  <c r="M43" i="7" s="1"/>
  <c r="J43" i="7"/>
  <c r="I43" i="7"/>
  <c r="G43" i="7"/>
  <c r="H43" i="7" s="1"/>
  <c r="K43" i="7" s="1"/>
  <c r="E43" i="7"/>
  <c r="D43" i="7"/>
  <c r="B43" i="7"/>
  <c r="A43" i="7"/>
  <c r="X42" i="7"/>
  <c r="T42" i="7"/>
  <c r="S42" i="7"/>
  <c r="Q42" i="7"/>
  <c r="R42" i="7" s="1"/>
  <c r="U42" i="7" s="1"/>
  <c r="O42" i="7"/>
  <c r="N42" i="7"/>
  <c r="L42" i="7"/>
  <c r="M42" i="7" s="1"/>
  <c r="J42" i="7"/>
  <c r="I42" i="7"/>
  <c r="E42" i="7"/>
  <c r="D42" i="7"/>
  <c r="B42" i="7"/>
  <c r="C42" i="7" s="1"/>
  <c r="A42" i="7"/>
  <c r="X41" i="7"/>
  <c r="T41" i="7"/>
  <c r="S41" i="7"/>
  <c r="Q41" i="7"/>
  <c r="R41" i="7" s="1"/>
  <c r="U41" i="7" s="1"/>
  <c r="O41" i="7"/>
  <c r="N41" i="7"/>
  <c r="L41" i="7"/>
  <c r="M41" i="7" s="1"/>
  <c r="J41" i="7"/>
  <c r="I41" i="7"/>
  <c r="G41" i="7"/>
  <c r="H41" i="7" s="1"/>
  <c r="E41" i="7"/>
  <c r="D41" i="7"/>
  <c r="B41" i="7"/>
  <c r="A41" i="7"/>
  <c r="X40" i="7"/>
  <c r="T40" i="7"/>
  <c r="S40" i="7"/>
  <c r="Q40" i="7"/>
  <c r="R40" i="7" s="1"/>
  <c r="U40" i="7" s="1"/>
  <c r="O40" i="7"/>
  <c r="N40" i="7"/>
  <c r="L40" i="7"/>
  <c r="M40" i="7" s="1"/>
  <c r="P40" i="7" s="1"/>
  <c r="J40" i="7"/>
  <c r="I40" i="7"/>
  <c r="G40" i="7"/>
  <c r="H40" i="7" s="1"/>
  <c r="K40" i="7" s="1"/>
  <c r="E40" i="7"/>
  <c r="D40" i="7"/>
  <c r="B40" i="7"/>
  <c r="A40" i="7"/>
  <c r="X39" i="7"/>
  <c r="T39" i="7"/>
  <c r="S39" i="7"/>
  <c r="Q39" i="7"/>
  <c r="R39" i="7" s="1"/>
  <c r="U39" i="7" s="1"/>
  <c r="O39" i="7"/>
  <c r="N39" i="7"/>
  <c r="L39" i="7"/>
  <c r="M39" i="7" s="1"/>
  <c r="P39" i="7" s="1"/>
  <c r="J39" i="7"/>
  <c r="I39" i="7"/>
  <c r="G39" i="7"/>
  <c r="H39" i="7" s="1"/>
  <c r="K39" i="7" s="1"/>
  <c r="E39" i="7"/>
  <c r="D39" i="7"/>
  <c r="B39" i="7"/>
  <c r="A39" i="7"/>
  <c r="T38" i="7"/>
  <c r="S38" i="7"/>
  <c r="Q38" i="7"/>
  <c r="R38" i="7" s="1"/>
  <c r="U38" i="7" s="1"/>
  <c r="O38" i="7"/>
  <c r="N38" i="7"/>
  <c r="L38" i="7"/>
  <c r="M38" i="7" s="1"/>
  <c r="P38" i="7" s="1"/>
  <c r="J38" i="7"/>
  <c r="I38" i="7"/>
  <c r="G38" i="7"/>
  <c r="H38" i="7" s="1"/>
  <c r="E38" i="7"/>
  <c r="D38" i="7"/>
  <c r="X38" i="7" s="1"/>
  <c r="B38" i="7"/>
  <c r="A38" i="7"/>
  <c r="X37" i="7"/>
  <c r="T37" i="7"/>
  <c r="S37" i="7"/>
  <c r="Q37" i="7"/>
  <c r="R37" i="7" s="1"/>
  <c r="O37" i="7"/>
  <c r="N37" i="7"/>
  <c r="L37" i="7"/>
  <c r="M37" i="7" s="1"/>
  <c r="P37" i="7" s="1"/>
  <c r="J37" i="7"/>
  <c r="I37" i="7"/>
  <c r="G37" i="7"/>
  <c r="H37" i="7" s="1"/>
  <c r="E37" i="7"/>
  <c r="D37" i="7"/>
  <c r="C37" i="7"/>
  <c r="B37" i="7"/>
  <c r="V37" i="7" s="1"/>
  <c r="A37" i="7"/>
  <c r="T36" i="7"/>
  <c r="S36" i="7"/>
  <c r="Q36" i="7"/>
  <c r="R36" i="7" s="1"/>
  <c r="O36" i="7"/>
  <c r="N36" i="7"/>
  <c r="L36" i="7"/>
  <c r="M36" i="7" s="1"/>
  <c r="J36" i="7"/>
  <c r="I36" i="7"/>
  <c r="H36" i="7"/>
  <c r="G36" i="7"/>
  <c r="E36" i="7"/>
  <c r="D36" i="7"/>
  <c r="X36" i="7" s="1"/>
  <c r="B36" i="7"/>
  <c r="A36" i="7"/>
  <c r="X35" i="7"/>
  <c r="T35" i="7"/>
  <c r="S35" i="7"/>
  <c r="Q35" i="7"/>
  <c r="R35" i="7" s="1"/>
  <c r="U35" i="7" s="1"/>
  <c r="O35" i="7"/>
  <c r="N35" i="7"/>
  <c r="L35" i="7"/>
  <c r="J35" i="7"/>
  <c r="I35" i="7"/>
  <c r="G35" i="7"/>
  <c r="H35" i="7" s="1"/>
  <c r="K35" i="7" s="1"/>
  <c r="E35" i="7"/>
  <c r="D35" i="7"/>
  <c r="B35" i="7"/>
  <c r="C35" i="7" s="1"/>
  <c r="A35" i="7"/>
  <c r="X34" i="7"/>
  <c r="T34" i="7"/>
  <c r="S34" i="7"/>
  <c r="Q34" i="7"/>
  <c r="R34" i="7" s="1"/>
  <c r="U34" i="7" s="1"/>
  <c r="O34" i="7"/>
  <c r="N34" i="7"/>
  <c r="L34" i="7"/>
  <c r="M34" i="7" s="1"/>
  <c r="P34" i="7" s="1"/>
  <c r="J34" i="7"/>
  <c r="I34" i="7"/>
  <c r="G34" i="7"/>
  <c r="H34" i="7" s="1"/>
  <c r="K34" i="7" s="1"/>
  <c r="E34" i="7"/>
  <c r="D34" i="7"/>
  <c r="B34" i="7"/>
  <c r="A34" i="7"/>
  <c r="X33" i="7"/>
  <c r="T33" i="7"/>
  <c r="S33" i="7"/>
  <c r="Q33" i="7"/>
  <c r="R33" i="7" s="1"/>
  <c r="U33" i="7" s="1"/>
  <c r="O33" i="7"/>
  <c r="N33" i="7"/>
  <c r="L33" i="7"/>
  <c r="M33" i="7" s="1"/>
  <c r="J33" i="7"/>
  <c r="I33" i="7"/>
  <c r="G33" i="7"/>
  <c r="H33" i="7" s="1"/>
  <c r="E33" i="7"/>
  <c r="D33" i="7"/>
  <c r="B33" i="7"/>
  <c r="A33" i="7"/>
  <c r="X32" i="7"/>
  <c r="T32" i="7"/>
  <c r="S32" i="7"/>
  <c r="Q32" i="7"/>
  <c r="R32" i="7" s="1"/>
  <c r="U32" i="7" s="1"/>
  <c r="O32" i="7"/>
  <c r="N32" i="7"/>
  <c r="L32" i="7"/>
  <c r="M32" i="7" s="1"/>
  <c r="P32" i="7" s="1"/>
  <c r="J32" i="7"/>
  <c r="I32" i="7"/>
  <c r="G32" i="7"/>
  <c r="H32" i="7" s="1"/>
  <c r="K32" i="7" s="1"/>
  <c r="E32" i="7"/>
  <c r="D32" i="7"/>
  <c r="B32" i="7"/>
  <c r="A32" i="7"/>
  <c r="T31" i="7"/>
  <c r="S31" i="7"/>
  <c r="Q31" i="7"/>
  <c r="R31" i="7" s="1"/>
  <c r="U31" i="7" s="1"/>
  <c r="O31" i="7"/>
  <c r="N31" i="7"/>
  <c r="L31" i="7"/>
  <c r="M31" i="7" s="1"/>
  <c r="P31" i="7" s="1"/>
  <c r="J31" i="7"/>
  <c r="I31" i="7"/>
  <c r="G31" i="7"/>
  <c r="H31" i="7" s="1"/>
  <c r="K31" i="7" s="1"/>
  <c r="E31" i="7"/>
  <c r="D31" i="7"/>
  <c r="X31" i="7" s="1"/>
  <c r="B31" i="7"/>
  <c r="A31" i="7"/>
  <c r="X30" i="7"/>
  <c r="T30" i="7"/>
  <c r="S30" i="7"/>
  <c r="Q30" i="7"/>
  <c r="R30" i="7" s="1"/>
  <c r="U30" i="7" s="1"/>
  <c r="O30" i="7"/>
  <c r="N30" i="7"/>
  <c r="L30" i="7"/>
  <c r="M30" i="7" s="1"/>
  <c r="P30" i="7" s="1"/>
  <c r="J30" i="7"/>
  <c r="I30" i="7"/>
  <c r="H30" i="7"/>
  <c r="K30" i="7" s="1"/>
  <c r="G30" i="7"/>
  <c r="E30" i="7"/>
  <c r="D30" i="7"/>
  <c r="B30" i="7"/>
  <c r="A30" i="7"/>
  <c r="X29" i="7"/>
  <c r="T29" i="7"/>
  <c r="S29" i="7"/>
  <c r="R29" i="7"/>
  <c r="U29" i="7" s="1"/>
  <c r="Q29" i="7"/>
  <c r="O29" i="7"/>
  <c r="N29" i="7"/>
  <c r="L29" i="7"/>
  <c r="M29" i="7" s="1"/>
  <c r="J29" i="7"/>
  <c r="I29" i="7"/>
  <c r="G29" i="7"/>
  <c r="H29" i="7" s="1"/>
  <c r="K29" i="7" s="1"/>
  <c r="E29" i="7"/>
  <c r="D29" i="7"/>
  <c r="B29" i="7"/>
  <c r="A29" i="7"/>
  <c r="X28" i="7"/>
  <c r="T28" i="7"/>
  <c r="S28" i="7"/>
  <c r="Q28" i="7"/>
  <c r="R28" i="7" s="1"/>
  <c r="U28" i="7" s="1"/>
  <c r="O28" i="7"/>
  <c r="N28" i="7"/>
  <c r="J28" i="7"/>
  <c r="I28" i="7"/>
  <c r="E28" i="7"/>
  <c r="D28" i="7"/>
  <c r="A28" i="7"/>
  <c r="X27" i="7"/>
  <c r="T27" i="7"/>
  <c r="S27" i="7"/>
  <c r="O27" i="7"/>
  <c r="N27" i="7"/>
  <c r="J27" i="7"/>
  <c r="I27" i="7"/>
  <c r="E27" i="7"/>
  <c r="D27" i="7"/>
  <c r="B27" i="7"/>
  <c r="A27" i="7"/>
  <c r="X26" i="7"/>
  <c r="T26" i="7"/>
  <c r="S26" i="7"/>
  <c r="Q26" i="7"/>
  <c r="R26" i="7" s="1"/>
  <c r="U26" i="7" s="1"/>
  <c r="O26" i="7"/>
  <c r="N26" i="7"/>
  <c r="L26" i="7"/>
  <c r="M26" i="7" s="1"/>
  <c r="P26" i="7" s="1"/>
  <c r="J26" i="7"/>
  <c r="I26" i="7"/>
  <c r="G26" i="7"/>
  <c r="H26" i="7" s="1"/>
  <c r="K26" i="7" s="1"/>
  <c r="E26" i="7"/>
  <c r="D26" i="7"/>
  <c r="B26" i="7"/>
  <c r="A26" i="7"/>
  <c r="X25" i="7"/>
  <c r="T25" i="7"/>
  <c r="S25" i="7"/>
  <c r="Q25" i="7"/>
  <c r="R25" i="7" s="1"/>
  <c r="U25" i="7" s="1"/>
  <c r="O25" i="7"/>
  <c r="N25" i="7"/>
  <c r="L25" i="7"/>
  <c r="M25" i="7" s="1"/>
  <c r="P25" i="7" s="1"/>
  <c r="J25" i="7"/>
  <c r="I25" i="7"/>
  <c r="G25" i="7"/>
  <c r="H25" i="7" s="1"/>
  <c r="K25" i="7" s="1"/>
  <c r="E25" i="7"/>
  <c r="D25" i="7"/>
  <c r="B25" i="7"/>
  <c r="A25" i="7"/>
  <c r="X24" i="7"/>
  <c r="T24" i="7"/>
  <c r="S24" i="7"/>
  <c r="Q24" i="7"/>
  <c r="R24" i="7" s="1"/>
  <c r="O24" i="7"/>
  <c r="N24" i="7"/>
  <c r="L24" i="7"/>
  <c r="M24" i="7" s="1"/>
  <c r="P24" i="7" s="1"/>
  <c r="J24" i="7"/>
  <c r="I24" i="7"/>
  <c r="G24" i="7"/>
  <c r="H24" i="7" s="1"/>
  <c r="K24" i="7" s="1"/>
  <c r="E24" i="7"/>
  <c r="D24" i="7"/>
  <c r="B24" i="7"/>
  <c r="A24" i="7"/>
  <c r="X23" i="7"/>
  <c r="T23" i="7"/>
  <c r="S23" i="7"/>
  <c r="Q23" i="7"/>
  <c r="R23" i="7" s="1"/>
  <c r="U23" i="7" s="1"/>
  <c r="O23" i="7"/>
  <c r="N23" i="7"/>
  <c r="L23" i="7"/>
  <c r="M23" i="7" s="1"/>
  <c r="P23" i="7" s="1"/>
  <c r="J23" i="7"/>
  <c r="I23" i="7"/>
  <c r="G23" i="7"/>
  <c r="H23" i="7" s="1"/>
  <c r="K23" i="7" s="1"/>
  <c r="E23" i="7"/>
  <c r="D23" i="7"/>
  <c r="B23" i="7"/>
  <c r="A23" i="7"/>
  <c r="X22" i="7"/>
  <c r="T22" i="7"/>
  <c r="S22" i="7"/>
  <c r="Q22" i="7"/>
  <c r="R22" i="7" s="1"/>
  <c r="U22" i="7" s="1"/>
  <c r="O22" i="7"/>
  <c r="N22" i="7"/>
  <c r="L22" i="7"/>
  <c r="M22" i="7" s="1"/>
  <c r="P22" i="7" s="1"/>
  <c r="J22" i="7"/>
  <c r="I22" i="7"/>
  <c r="G22" i="7"/>
  <c r="H22" i="7" s="1"/>
  <c r="K22" i="7" s="1"/>
  <c r="E22" i="7"/>
  <c r="D22" i="7"/>
  <c r="B22" i="7"/>
  <c r="A22" i="7"/>
  <c r="T21" i="7"/>
  <c r="S21" i="7"/>
  <c r="R21" i="7"/>
  <c r="U21" i="7" s="1"/>
  <c r="Q21" i="7"/>
  <c r="O21" i="7"/>
  <c r="N21" i="7"/>
  <c r="L21" i="7"/>
  <c r="M21" i="7" s="1"/>
  <c r="P21" i="7" s="1"/>
  <c r="J21" i="7"/>
  <c r="I21" i="7"/>
  <c r="H21" i="7"/>
  <c r="K21" i="7" s="1"/>
  <c r="G21" i="7"/>
  <c r="E21" i="7"/>
  <c r="D21" i="7"/>
  <c r="X21" i="7" s="1"/>
  <c r="B21" i="7"/>
  <c r="A21" i="7"/>
  <c r="X20" i="7"/>
  <c r="T20" i="7"/>
  <c r="S20" i="7"/>
  <c r="Q20" i="7"/>
  <c r="R20" i="7" s="1"/>
  <c r="U20" i="7" s="1"/>
  <c r="O20" i="7"/>
  <c r="N20" i="7"/>
  <c r="L20" i="7"/>
  <c r="M20" i="7" s="1"/>
  <c r="P20" i="7" s="1"/>
  <c r="J20" i="7"/>
  <c r="I20" i="7"/>
  <c r="G20" i="7"/>
  <c r="H20" i="7" s="1"/>
  <c r="K20" i="7" s="1"/>
  <c r="E20" i="7"/>
  <c r="D20" i="7"/>
  <c r="C20" i="7"/>
  <c r="B20" i="7"/>
  <c r="V20" i="7" s="1"/>
  <c r="A20" i="7"/>
  <c r="T19" i="7"/>
  <c r="S19" i="7"/>
  <c r="Q19" i="7"/>
  <c r="R19" i="7" s="1"/>
  <c r="U19" i="7" s="1"/>
  <c r="O19" i="7"/>
  <c r="N19" i="7"/>
  <c r="L19" i="7"/>
  <c r="M19" i="7" s="1"/>
  <c r="P19" i="7" s="1"/>
  <c r="J19" i="7"/>
  <c r="I19" i="7"/>
  <c r="H19" i="7"/>
  <c r="K19" i="7" s="1"/>
  <c r="G19" i="7"/>
  <c r="E19" i="7"/>
  <c r="D19" i="7"/>
  <c r="X19" i="7" s="1"/>
  <c r="C19" i="7"/>
  <c r="B19" i="7"/>
  <c r="V19" i="7" s="1"/>
  <c r="A19" i="7"/>
  <c r="X18" i="7"/>
  <c r="T18" i="7"/>
  <c r="S18" i="7"/>
  <c r="Q18" i="7"/>
  <c r="R18" i="7" s="1"/>
  <c r="U18" i="7" s="1"/>
  <c r="O18" i="7"/>
  <c r="N18" i="7"/>
  <c r="L18" i="7"/>
  <c r="M18" i="7" s="1"/>
  <c r="P18" i="7" s="1"/>
  <c r="J18" i="7"/>
  <c r="I18" i="7"/>
  <c r="G18" i="7"/>
  <c r="H18" i="7" s="1"/>
  <c r="K18" i="7" s="1"/>
  <c r="E18" i="7"/>
  <c r="D18" i="7"/>
  <c r="B18" i="7"/>
  <c r="A18" i="7"/>
  <c r="X17" i="7"/>
  <c r="T17" i="7"/>
  <c r="S17" i="7"/>
  <c r="Q17" i="7"/>
  <c r="R17" i="7" s="1"/>
  <c r="U17" i="7" s="1"/>
  <c r="O17" i="7"/>
  <c r="N17" i="7"/>
  <c r="L17" i="7"/>
  <c r="M17" i="7" s="1"/>
  <c r="J17" i="7"/>
  <c r="I17" i="7"/>
  <c r="G17" i="7"/>
  <c r="H17" i="7" s="1"/>
  <c r="K17" i="7" s="1"/>
  <c r="E17" i="7"/>
  <c r="D17" i="7"/>
  <c r="B17" i="7"/>
  <c r="A17" i="7"/>
  <c r="X16" i="7"/>
  <c r="T16" i="7"/>
  <c r="S16" i="7"/>
  <c r="Q16" i="7"/>
  <c r="R16" i="7" s="1"/>
  <c r="U16" i="7" s="1"/>
  <c r="O16" i="7"/>
  <c r="N16" i="7"/>
  <c r="L16" i="7"/>
  <c r="M16" i="7" s="1"/>
  <c r="P16" i="7" s="1"/>
  <c r="J16" i="7"/>
  <c r="I16" i="7"/>
  <c r="H16" i="7"/>
  <c r="K16" i="7" s="1"/>
  <c r="G16" i="7"/>
  <c r="E16" i="7"/>
  <c r="D16" i="7"/>
  <c r="B16" i="7"/>
  <c r="A16" i="7"/>
  <c r="X15" i="7"/>
  <c r="T15" i="7"/>
  <c r="S15" i="7"/>
  <c r="Q15" i="7"/>
  <c r="R15" i="7" s="1"/>
  <c r="U15" i="7" s="1"/>
  <c r="O15" i="7"/>
  <c r="N15" i="7"/>
  <c r="L15" i="7"/>
  <c r="M15" i="7" s="1"/>
  <c r="P15" i="7" s="1"/>
  <c r="J15" i="7"/>
  <c r="I15" i="7"/>
  <c r="H15" i="7"/>
  <c r="K15" i="7" s="1"/>
  <c r="G15" i="7"/>
  <c r="E15" i="7"/>
  <c r="D15" i="7"/>
  <c r="B15" i="7"/>
  <c r="A15" i="7"/>
  <c r="X14" i="7"/>
  <c r="T14" i="7"/>
  <c r="S14" i="7"/>
  <c r="R14" i="7"/>
  <c r="U14" i="7" s="1"/>
  <c r="Q14" i="7"/>
  <c r="O14" i="7"/>
  <c r="N14" i="7"/>
  <c r="J14" i="7"/>
  <c r="I14" i="7"/>
  <c r="E14" i="7"/>
  <c r="D14" i="7"/>
  <c r="A14" i="7"/>
  <c r="X13" i="7"/>
  <c r="T13" i="7"/>
  <c r="S13" i="7"/>
  <c r="O13" i="7"/>
  <c r="N13" i="7"/>
  <c r="J13" i="7"/>
  <c r="I13" i="7"/>
  <c r="E13" i="7"/>
  <c r="D13" i="7"/>
  <c r="A13" i="7"/>
  <c r="X12" i="7"/>
  <c r="T12" i="7"/>
  <c r="S12" i="7"/>
  <c r="O12" i="7"/>
  <c r="N12" i="7"/>
  <c r="J12" i="7"/>
  <c r="I12" i="7"/>
  <c r="E12" i="7"/>
  <c r="D12" i="7"/>
  <c r="A12" i="7"/>
  <c r="X11" i="7"/>
  <c r="T11" i="7"/>
  <c r="S11" i="7"/>
  <c r="O11" i="7"/>
  <c r="N11" i="7"/>
  <c r="J11" i="7"/>
  <c r="I11" i="7"/>
  <c r="E11" i="7"/>
  <c r="D11" i="7"/>
  <c r="A11" i="7"/>
  <c r="X10" i="7"/>
  <c r="T10" i="7"/>
  <c r="S10" i="7"/>
  <c r="O10" i="7"/>
  <c r="N10" i="7"/>
  <c r="J10" i="7"/>
  <c r="I10" i="7"/>
  <c r="E10" i="7"/>
  <c r="D10" i="7"/>
  <c r="A10" i="7"/>
  <c r="X9" i="7"/>
  <c r="T9" i="7"/>
  <c r="S9" i="7"/>
  <c r="O9" i="7"/>
  <c r="N9" i="7"/>
  <c r="J9" i="7"/>
  <c r="I9" i="7"/>
  <c r="E9" i="7"/>
  <c r="D9" i="7"/>
  <c r="A9" i="7"/>
  <c r="X8" i="7"/>
  <c r="T8" i="7"/>
  <c r="O8" i="7"/>
  <c r="J8" i="7"/>
  <c r="E8" i="7"/>
  <c r="X7" i="7"/>
  <c r="T7" i="7"/>
  <c r="S7" i="7"/>
  <c r="O7" i="7"/>
  <c r="N7" i="7"/>
  <c r="J7" i="7"/>
  <c r="I7" i="7"/>
  <c r="E7" i="7"/>
  <c r="D7" i="7"/>
  <c r="A7" i="7"/>
  <c r="X6" i="7"/>
  <c r="T6" i="7"/>
  <c r="S6" i="7"/>
  <c r="O6" i="7"/>
  <c r="N6" i="7"/>
  <c r="J6" i="7"/>
  <c r="I6" i="7"/>
  <c r="E6" i="7"/>
  <c r="D6" i="7"/>
  <c r="A6" i="7"/>
  <c r="X5" i="7"/>
  <c r="T5" i="7"/>
  <c r="S5" i="7"/>
  <c r="O5" i="7"/>
  <c r="N5" i="7"/>
  <c r="J5" i="7"/>
  <c r="I5" i="7"/>
  <c r="E5" i="7"/>
  <c r="D5" i="7"/>
  <c r="A5" i="7"/>
  <c r="X4" i="7"/>
  <c r="T4" i="7"/>
  <c r="S4" i="7"/>
  <c r="Q4" i="7"/>
  <c r="R4" i="7" s="1"/>
  <c r="O4" i="7"/>
  <c r="N4" i="7"/>
  <c r="L4" i="7"/>
  <c r="M4" i="7" s="1"/>
  <c r="J4" i="7"/>
  <c r="I4" i="7"/>
  <c r="G4" i="7"/>
  <c r="H4" i="7" s="1"/>
  <c r="E4" i="7"/>
  <c r="D4" i="7"/>
  <c r="B4" i="7"/>
  <c r="A4" i="7"/>
  <c r="N49" i="6"/>
  <c r="O49" i="6" s="1"/>
  <c r="M49" i="6"/>
  <c r="L49" i="6"/>
  <c r="K49" i="6"/>
  <c r="N48" i="6"/>
  <c r="O48" i="6" s="1"/>
  <c r="M48" i="6"/>
  <c r="L48" i="6"/>
  <c r="K48" i="6"/>
  <c r="D48" i="6"/>
  <c r="E48" i="6" s="1"/>
  <c r="N47" i="6"/>
  <c r="O47" i="6" s="1"/>
  <c r="M47" i="6"/>
  <c r="L47" i="6"/>
  <c r="K47" i="6"/>
  <c r="E47" i="6"/>
  <c r="C41" i="5" s="1"/>
  <c r="D47" i="6"/>
  <c r="N46" i="6"/>
  <c r="O46" i="6" s="1"/>
  <c r="M46" i="6"/>
  <c r="L46" i="6"/>
  <c r="K46" i="6"/>
  <c r="D46" i="6"/>
  <c r="E46" i="6" s="1"/>
  <c r="C40" i="5" s="1"/>
  <c r="N45" i="6"/>
  <c r="O45" i="6" s="1"/>
  <c r="M45" i="6"/>
  <c r="L45" i="6"/>
  <c r="K45" i="6"/>
  <c r="D45" i="6"/>
  <c r="E45" i="6" s="1"/>
  <c r="C39" i="5" s="1"/>
  <c r="N44" i="6"/>
  <c r="O44" i="6" s="1"/>
  <c r="M44" i="6"/>
  <c r="L44" i="6"/>
  <c r="K44" i="6"/>
  <c r="D44" i="6"/>
  <c r="E44" i="6" s="1"/>
  <c r="C38" i="5" s="1"/>
  <c r="N43" i="6"/>
  <c r="M43" i="6"/>
  <c r="L43" i="6"/>
  <c r="D43" i="6"/>
  <c r="E43" i="6" s="1"/>
  <c r="C37" i="5" s="1"/>
  <c r="D42" i="6"/>
  <c r="E42" i="6" s="1"/>
  <c r="C36" i="5" s="1"/>
  <c r="D40" i="6"/>
  <c r="E40" i="6" s="1"/>
  <c r="C34" i="5" s="1"/>
  <c r="D35" i="6"/>
  <c r="E35" i="6" s="1"/>
  <c r="C29" i="5" s="1"/>
  <c r="M30" i="6"/>
  <c r="L30" i="6"/>
  <c r="K30" i="6"/>
  <c r="D27" i="6"/>
  <c r="E27" i="6" s="1"/>
  <c r="C21" i="5" s="1"/>
  <c r="D25" i="6"/>
  <c r="E25" i="6" s="1"/>
  <c r="C19" i="5" s="1"/>
  <c r="D23" i="6"/>
  <c r="E23" i="6" s="1"/>
  <c r="C17" i="5" s="1"/>
  <c r="D10" i="6"/>
  <c r="E10" i="6" s="1"/>
  <c r="C4" i="5" s="1"/>
  <c r="M9" i="6"/>
  <c r="L9" i="6"/>
  <c r="K9" i="6"/>
  <c r="D8" i="6"/>
  <c r="E8" i="6" s="1"/>
  <c r="C2" i="5" s="1"/>
  <c r="N2" i="6"/>
  <c r="M2" i="6"/>
  <c r="L2" i="6"/>
  <c r="K2" i="6"/>
  <c r="J2" i="6"/>
  <c r="B2" i="6"/>
  <c r="C2" i="6" s="1"/>
  <c r="G2" i="6" s="1"/>
  <c r="A41" i="5"/>
  <c r="A40" i="5"/>
  <c r="A39" i="5"/>
  <c r="A38" i="5"/>
  <c r="A37" i="5"/>
  <c r="A36" i="5"/>
  <c r="C35" i="5"/>
  <c r="A35" i="5"/>
  <c r="A34" i="5"/>
  <c r="C33" i="5"/>
  <c r="A33" i="5"/>
  <c r="C32" i="5"/>
  <c r="A32" i="5"/>
  <c r="C31" i="5"/>
  <c r="A31" i="5"/>
  <c r="C30" i="5"/>
  <c r="A30" i="5"/>
  <c r="A29" i="5"/>
  <c r="C28" i="5"/>
  <c r="A28" i="5"/>
  <c r="C27" i="5"/>
  <c r="A27" i="5"/>
  <c r="C26" i="5"/>
  <c r="A26" i="5"/>
  <c r="C25" i="5"/>
  <c r="A25" i="5"/>
  <c r="C24" i="5"/>
  <c r="A24" i="5"/>
  <c r="C23" i="5"/>
  <c r="A23" i="5"/>
  <c r="C22" i="5"/>
  <c r="A22" i="5"/>
  <c r="A21" i="5"/>
  <c r="C20" i="5"/>
  <c r="A20" i="5"/>
  <c r="A19" i="5"/>
  <c r="C18" i="5"/>
  <c r="A18" i="5"/>
  <c r="A17" i="5"/>
  <c r="C16" i="5"/>
  <c r="A16" i="5"/>
  <c r="C15" i="5"/>
  <c r="A15" i="5"/>
  <c r="C14" i="5"/>
  <c r="A14" i="5"/>
  <c r="C13" i="5"/>
  <c r="A13" i="5"/>
  <c r="C12" i="5"/>
  <c r="A12" i="5"/>
  <c r="C11" i="5"/>
  <c r="A11" i="5"/>
  <c r="C10" i="5"/>
  <c r="A10" i="5"/>
  <c r="C9" i="5"/>
  <c r="A9" i="5"/>
  <c r="C8" i="5"/>
  <c r="A8" i="5"/>
  <c r="C7" i="5"/>
  <c r="A7" i="5"/>
  <c r="A6" i="5"/>
  <c r="C5" i="5"/>
  <c r="A5" i="5"/>
  <c r="A4" i="5"/>
  <c r="C3" i="5"/>
  <c r="A3" i="5"/>
  <c r="A2" i="5"/>
  <c r="I45" i="7" l="1"/>
  <c r="S45" i="7"/>
  <c r="AF44" i="11"/>
  <c r="D49" i="6" s="1"/>
  <c r="N45" i="7"/>
  <c r="D45" i="7"/>
  <c r="X45" i="7" s="1"/>
  <c r="M44" i="8"/>
  <c r="M31" i="8"/>
  <c r="M30" i="8"/>
  <c r="M29" i="8"/>
  <c r="M27" i="8"/>
  <c r="M24" i="8"/>
  <c r="M21" i="8"/>
  <c r="M13" i="8"/>
  <c r="M11" i="8"/>
  <c r="M6" i="8"/>
  <c r="I45" i="8"/>
  <c r="I43" i="8"/>
  <c r="I11" i="8"/>
  <c r="I6" i="8"/>
  <c r="E36" i="8"/>
  <c r="E43" i="8"/>
  <c r="E27" i="8"/>
  <c r="E24" i="8"/>
  <c r="E22" i="8"/>
  <c r="E20" i="8"/>
  <c r="E19" i="8"/>
  <c r="E16" i="8"/>
  <c r="U27" i="7"/>
  <c r="U12" i="7"/>
  <c r="U11" i="7"/>
  <c r="U9" i="7"/>
  <c r="U7" i="7"/>
  <c r="U6" i="7"/>
  <c r="U5" i="7"/>
  <c r="U43" i="7"/>
  <c r="U37" i="7"/>
  <c r="U24" i="7"/>
  <c r="U13" i="7"/>
  <c r="U10" i="7"/>
  <c r="U44" i="7"/>
  <c r="P14" i="7"/>
  <c r="P27" i="7"/>
  <c r="P10" i="7"/>
  <c r="P6" i="7"/>
  <c r="P43" i="7"/>
  <c r="P33" i="7"/>
  <c r="P28" i="7"/>
  <c r="P13" i="7"/>
  <c r="P11" i="7"/>
  <c r="P9" i="7"/>
  <c r="P7" i="7"/>
  <c r="P5" i="7"/>
  <c r="P42" i="7"/>
  <c r="P41" i="7"/>
  <c r="P17" i="7"/>
  <c r="P12" i="7"/>
  <c r="P29" i="7"/>
  <c r="K14" i="7"/>
  <c r="K13" i="7"/>
  <c r="K10" i="7"/>
  <c r="K5" i="7"/>
  <c r="K28" i="7"/>
  <c r="K11" i="7"/>
  <c r="K6" i="7"/>
  <c r="K41" i="7"/>
  <c r="K38" i="7"/>
  <c r="K33" i="7"/>
  <c r="K27" i="7"/>
  <c r="K12" i="7"/>
  <c r="K9" i="7"/>
  <c r="K37" i="7"/>
  <c r="K7" i="7"/>
  <c r="H2" i="6"/>
  <c r="Y44" i="7"/>
  <c r="Y37" i="7"/>
  <c r="Y36" i="7"/>
  <c r="Y34" i="7"/>
  <c r="Y33" i="7"/>
  <c r="Y29" i="7"/>
  <c r="Y28" i="7"/>
  <c r="Y23" i="7"/>
  <c r="Y22" i="7"/>
  <c r="Y16" i="7"/>
  <c r="Y14" i="7"/>
  <c r="Y11" i="7"/>
  <c r="Y8" i="7"/>
  <c r="Y7" i="7"/>
  <c r="Y43" i="7"/>
  <c r="Y42" i="7"/>
  <c r="Y41" i="7"/>
  <c r="Y40" i="7"/>
  <c r="Y39" i="7"/>
  <c r="Y38" i="7"/>
  <c r="Y35" i="7"/>
  <c r="Y32" i="7"/>
  <c r="Y31" i="7"/>
  <c r="Y30" i="7"/>
  <c r="Y27" i="7"/>
  <c r="Y26" i="7"/>
  <c r="Y25" i="7"/>
  <c r="Y24" i="7"/>
  <c r="Y21" i="7"/>
  <c r="Y19" i="7"/>
  <c r="Y18" i="7"/>
  <c r="Y17" i="7"/>
  <c r="Y4" i="7"/>
  <c r="Y20" i="7"/>
  <c r="Y15" i="7"/>
  <c r="Y13" i="7"/>
  <c r="Y12" i="7"/>
  <c r="Y10" i="7"/>
  <c r="Y9" i="7"/>
  <c r="Y6" i="7"/>
  <c r="Y5" i="7"/>
  <c r="U45" i="7"/>
  <c r="R47" i="7"/>
  <c r="P45" i="7"/>
  <c r="M47" i="7"/>
  <c r="H47" i="7"/>
  <c r="K45" i="7"/>
  <c r="C49" i="6"/>
  <c r="B43" i="5" s="1"/>
  <c r="B47" i="6"/>
  <c r="H42" i="7"/>
  <c r="K42" i="7" s="1"/>
  <c r="V42" i="7"/>
  <c r="C46" i="6"/>
  <c r="F46" i="6"/>
  <c r="C45" i="6"/>
  <c r="F45" i="6"/>
  <c r="C44" i="6"/>
  <c r="F44" i="6"/>
  <c r="C43" i="6"/>
  <c r="F43" i="6"/>
  <c r="C42" i="6"/>
  <c r="F42" i="6"/>
  <c r="G41" i="6"/>
  <c r="B35" i="5"/>
  <c r="C40" i="6"/>
  <c r="F40" i="6"/>
  <c r="G39" i="6"/>
  <c r="B33" i="5"/>
  <c r="G38" i="6"/>
  <c r="B32" i="5"/>
  <c r="K33" i="10"/>
  <c r="N38" i="6"/>
  <c r="H33" i="10"/>
  <c r="M38" i="6"/>
  <c r="E33" i="10"/>
  <c r="L38" i="6"/>
  <c r="B33" i="10"/>
  <c r="K38" i="6"/>
  <c r="G37" i="6"/>
  <c r="B31" i="5"/>
  <c r="K32" i="10"/>
  <c r="N37" i="6"/>
  <c r="H32" i="10"/>
  <c r="M37" i="6"/>
  <c r="E32" i="10"/>
  <c r="L37" i="6"/>
  <c r="K37" i="6"/>
  <c r="B32" i="10"/>
  <c r="G36" i="6"/>
  <c r="B30" i="5"/>
  <c r="N36" i="6"/>
  <c r="K31" i="10"/>
  <c r="M36" i="6"/>
  <c r="H31" i="10"/>
  <c r="L36" i="6"/>
  <c r="E31" i="10"/>
  <c r="K36" i="6"/>
  <c r="B31" i="10"/>
  <c r="C35" i="6"/>
  <c r="F35" i="6"/>
  <c r="K30" i="10"/>
  <c r="N35" i="6"/>
  <c r="H30" i="10"/>
  <c r="M35" i="6"/>
  <c r="E30" i="10"/>
  <c r="L35" i="6"/>
  <c r="B30" i="10"/>
  <c r="K35" i="6"/>
  <c r="G34" i="6"/>
  <c r="B28" i="5"/>
  <c r="N34" i="6"/>
  <c r="K29" i="10"/>
  <c r="H29" i="10"/>
  <c r="M34" i="6"/>
  <c r="E29" i="10"/>
  <c r="L34" i="6"/>
  <c r="K34" i="6"/>
  <c r="B29" i="10"/>
  <c r="G33" i="6"/>
  <c r="B27" i="5"/>
  <c r="N33" i="6"/>
  <c r="O33" i="6" s="1"/>
  <c r="K28" i="10"/>
  <c r="H28" i="10"/>
  <c r="M33" i="6"/>
  <c r="E28" i="10"/>
  <c r="L33" i="6"/>
  <c r="K33" i="6"/>
  <c r="B28" i="10"/>
  <c r="AA27" i="11"/>
  <c r="B32" i="6" s="1"/>
  <c r="C32" i="6" s="1"/>
  <c r="B28" i="7"/>
  <c r="K27" i="10"/>
  <c r="N32" i="6"/>
  <c r="O32" i="6" s="1"/>
  <c r="H27" i="10"/>
  <c r="M32" i="6"/>
  <c r="E27" i="10"/>
  <c r="L32" i="6"/>
  <c r="B27" i="10"/>
  <c r="K32" i="6"/>
  <c r="G31" i="6"/>
  <c r="B25" i="5"/>
  <c r="N31" i="6"/>
  <c r="O31" i="6" s="1"/>
  <c r="K26" i="10"/>
  <c r="M31" i="6"/>
  <c r="H26" i="10"/>
  <c r="E26" i="10"/>
  <c r="L31" i="6"/>
  <c r="K31" i="6"/>
  <c r="B26" i="10"/>
  <c r="G30" i="6"/>
  <c r="B24" i="5"/>
  <c r="N30" i="6"/>
  <c r="O30" i="6" s="1"/>
  <c r="K25" i="10"/>
  <c r="N25" i="10" s="1"/>
  <c r="G29" i="6"/>
  <c r="B23" i="5"/>
  <c r="N29" i="6"/>
  <c r="O29" i="6" s="1"/>
  <c r="K24" i="10"/>
  <c r="M29" i="6"/>
  <c r="H24" i="10"/>
  <c r="E24" i="10"/>
  <c r="L29" i="6"/>
  <c r="B24" i="10"/>
  <c r="K29" i="6"/>
  <c r="G28" i="6"/>
  <c r="B22" i="5"/>
  <c r="K23" i="10"/>
  <c r="N28" i="6"/>
  <c r="O28" i="6" s="1"/>
  <c r="M28" i="6"/>
  <c r="H23" i="10"/>
  <c r="L28" i="6"/>
  <c r="E23" i="10"/>
  <c r="B23" i="10"/>
  <c r="K28" i="6"/>
  <c r="C27" i="6"/>
  <c r="F27" i="6"/>
  <c r="K22" i="10"/>
  <c r="N27" i="6"/>
  <c r="O27" i="6" s="1"/>
  <c r="M27" i="6"/>
  <c r="H22" i="10"/>
  <c r="E22" i="10"/>
  <c r="L27" i="6"/>
  <c r="B22" i="10"/>
  <c r="K27" i="6"/>
  <c r="G26" i="6"/>
  <c r="B20" i="5"/>
  <c r="N26" i="6"/>
  <c r="O26" i="6" s="1"/>
  <c r="K21" i="10"/>
  <c r="M26" i="6"/>
  <c r="H21" i="10"/>
  <c r="E21" i="10"/>
  <c r="L26" i="6"/>
  <c r="K26" i="6"/>
  <c r="B21" i="10"/>
  <c r="C25" i="6"/>
  <c r="F25" i="6"/>
  <c r="N25" i="6"/>
  <c r="O25" i="6" s="1"/>
  <c r="K20" i="10"/>
  <c r="M25" i="6"/>
  <c r="H20" i="10"/>
  <c r="L25" i="6"/>
  <c r="E20" i="10"/>
  <c r="K25" i="6"/>
  <c r="B20" i="10"/>
  <c r="G24" i="6"/>
  <c r="B18" i="5"/>
  <c r="K19" i="10"/>
  <c r="N24" i="6"/>
  <c r="O24" i="6" s="1"/>
  <c r="M24" i="6"/>
  <c r="H19" i="10"/>
  <c r="E19" i="10"/>
  <c r="L24" i="6"/>
  <c r="K24" i="6"/>
  <c r="B19" i="10"/>
  <c r="C23" i="6"/>
  <c r="F23" i="6"/>
  <c r="N23" i="6"/>
  <c r="O23" i="6" s="1"/>
  <c r="K18" i="10"/>
  <c r="M23" i="6"/>
  <c r="H18" i="10"/>
  <c r="E18" i="10"/>
  <c r="L23" i="6"/>
  <c r="B18" i="10"/>
  <c r="K23" i="6"/>
  <c r="G22" i="6"/>
  <c r="B16" i="5"/>
  <c r="K17" i="10"/>
  <c r="N22" i="6"/>
  <c r="O22" i="6" s="1"/>
  <c r="H17" i="10"/>
  <c r="M22" i="6"/>
  <c r="E17" i="10"/>
  <c r="L22" i="6"/>
  <c r="B17" i="10"/>
  <c r="K22" i="6"/>
  <c r="G21" i="6"/>
  <c r="B15" i="5"/>
  <c r="K16" i="10"/>
  <c r="N21" i="6"/>
  <c r="O21" i="6" s="1"/>
  <c r="H16" i="10"/>
  <c r="M21" i="6"/>
  <c r="L21" i="6"/>
  <c r="E16" i="10"/>
  <c r="B16" i="10"/>
  <c r="K21" i="6"/>
  <c r="G20" i="6"/>
  <c r="B14" i="5"/>
  <c r="K15" i="10"/>
  <c r="N20" i="6"/>
  <c r="O20" i="6" s="1"/>
  <c r="H15" i="10"/>
  <c r="M20" i="6"/>
  <c r="E15" i="10"/>
  <c r="L20" i="6"/>
  <c r="B15" i="10"/>
  <c r="K20" i="6"/>
  <c r="G19" i="6"/>
  <c r="B13" i="5"/>
  <c r="K14" i="10"/>
  <c r="N19" i="6"/>
  <c r="O19" i="6" s="1"/>
  <c r="H14" i="10"/>
  <c r="M19" i="6"/>
  <c r="E14" i="10"/>
  <c r="L19" i="6"/>
  <c r="K19" i="6"/>
  <c r="B14" i="10"/>
  <c r="B14" i="7"/>
  <c r="AA13" i="11"/>
  <c r="B18" i="6" s="1"/>
  <c r="C18" i="6" s="1"/>
  <c r="N18" i="6"/>
  <c r="O18" i="6" s="1"/>
  <c r="K13" i="10"/>
  <c r="M18" i="6"/>
  <c r="H13" i="10"/>
  <c r="L18" i="6"/>
  <c r="E13" i="10"/>
  <c r="B13" i="10"/>
  <c r="K18" i="6"/>
  <c r="B13" i="7"/>
  <c r="AA12" i="11"/>
  <c r="B17" i="6" s="1"/>
  <c r="C17" i="6" s="1"/>
  <c r="N17" i="6"/>
  <c r="O17" i="6" s="1"/>
  <c r="K12" i="10"/>
  <c r="H12" i="10"/>
  <c r="M17" i="6"/>
  <c r="E12" i="10"/>
  <c r="L17" i="6"/>
  <c r="K17" i="6"/>
  <c r="B12" i="10"/>
  <c r="B12" i="7"/>
  <c r="AA11" i="11"/>
  <c r="B16" i="6" s="1"/>
  <c r="C16" i="6" s="1"/>
  <c r="N16" i="6"/>
  <c r="O16" i="6" s="1"/>
  <c r="K11" i="10"/>
  <c r="H11" i="10"/>
  <c r="M16" i="6"/>
  <c r="L16" i="6"/>
  <c r="E11" i="10"/>
  <c r="K16" i="6"/>
  <c r="B11" i="10"/>
  <c r="AA10" i="11"/>
  <c r="B15" i="6" s="1"/>
  <c r="C15" i="6" s="1"/>
  <c r="B11" i="7"/>
  <c r="N15" i="6"/>
  <c r="O15" i="6" s="1"/>
  <c r="K10" i="10"/>
  <c r="H10" i="10"/>
  <c r="M15" i="6"/>
  <c r="E10" i="10"/>
  <c r="L15" i="6"/>
  <c r="K15" i="6"/>
  <c r="B10" i="10"/>
  <c r="AA9" i="11"/>
  <c r="B14" i="6" s="1"/>
  <c r="C14" i="6" s="1"/>
  <c r="B10" i="7"/>
  <c r="N14" i="6"/>
  <c r="O14" i="6" s="1"/>
  <c r="K9" i="10"/>
  <c r="M14" i="6"/>
  <c r="H9" i="10"/>
  <c r="E9" i="10"/>
  <c r="L14" i="6"/>
  <c r="K14" i="6"/>
  <c r="B9" i="10"/>
  <c r="B9" i="7"/>
  <c r="AA8" i="11"/>
  <c r="B13" i="6" s="1"/>
  <c r="C13" i="6" s="1"/>
  <c r="K8" i="10"/>
  <c r="N13" i="6"/>
  <c r="O13" i="6" s="1"/>
  <c r="H8" i="10"/>
  <c r="M13" i="6"/>
  <c r="E8" i="10"/>
  <c r="L13" i="6"/>
  <c r="B8" i="10"/>
  <c r="K13" i="6"/>
  <c r="AA7" i="11"/>
  <c r="B11" i="6" s="1"/>
  <c r="C11" i="6" s="1"/>
  <c r="B7" i="7"/>
  <c r="K7" i="10"/>
  <c r="N11" i="6"/>
  <c r="O11" i="6" s="1"/>
  <c r="H7" i="10"/>
  <c r="M11" i="6"/>
  <c r="E7" i="10"/>
  <c r="L11" i="6"/>
  <c r="B7" i="10"/>
  <c r="K11" i="6"/>
  <c r="AA6" i="11"/>
  <c r="B10" i="6" s="1"/>
  <c r="B6" i="7"/>
  <c r="N10" i="6"/>
  <c r="K6" i="10"/>
  <c r="M10" i="6"/>
  <c r="H6" i="10"/>
  <c r="E6" i="10"/>
  <c r="L10" i="6"/>
  <c r="B6" i="10"/>
  <c r="K10" i="6"/>
  <c r="AA5" i="11"/>
  <c r="B9" i="6" s="1"/>
  <c r="C9" i="6" s="1"/>
  <c r="B5" i="7"/>
  <c r="K5" i="10"/>
  <c r="N9" i="6"/>
  <c r="O9" i="6" s="1"/>
  <c r="C8" i="6"/>
  <c r="F8" i="6"/>
  <c r="K4" i="10"/>
  <c r="N8" i="6"/>
  <c r="O8" i="6" s="1"/>
  <c r="H4" i="10"/>
  <c r="M8" i="6"/>
  <c r="L8" i="6"/>
  <c r="E4" i="10"/>
  <c r="K8" i="6"/>
  <c r="B4" i="10"/>
  <c r="L44" i="10"/>
  <c r="I44" i="10"/>
  <c r="F44" i="10"/>
  <c r="C44" i="10"/>
  <c r="N44" i="10"/>
  <c r="L43" i="10"/>
  <c r="I43" i="10"/>
  <c r="F43" i="10"/>
  <c r="N43" i="10"/>
  <c r="C43" i="10"/>
  <c r="D43" i="10"/>
  <c r="L42" i="10"/>
  <c r="I42" i="10"/>
  <c r="F42" i="10"/>
  <c r="N42" i="10"/>
  <c r="C42" i="10"/>
  <c r="D42" i="10"/>
  <c r="L41" i="10"/>
  <c r="F41" i="10"/>
  <c r="N41" i="10"/>
  <c r="L40" i="10"/>
  <c r="I40" i="10"/>
  <c r="F40" i="10"/>
  <c r="N40" i="10"/>
  <c r="L39" i="10"/>
  <c r="I39" i="10"/>
  <c r="F39" i="10"/>
  <c r="C39" i="10"/>
  <c r="N39" i="10"/>
  <c r="D39" i="10"/>
  <c r="L38" i="10"/>
  <c r="I38" i="10"/>
  <c r="F38" i="10"/>
  <c r="C38" i="10"/>
  <c r="N38" i="10"/>
  <c r="D38" i="10"/>
  <c r="L37" i="10"/>
  <c r="I37" i="10"/>
  <c r="C37" i="10"/>
  <c r="N37" i="10"/>
  <c r="L36" i="10"/>
  <c r="I36" i="10"/>
  <c r="N36" i="10"/>
  <c r="C36" i="10"/>
  <c r="I35" i="10"/>
  <c r="F35" i="10"/>
  <c r="N35" i="10"/>
  <c r="C35" i="10"/>
  <c r="D35" i="10"/>
  <c r="L34" i="10"/>
  <c r="F34" i="10"/>
  <c r="C34" i="10"/>
  <c r="N34" i="10"/>
  <c r="D34" i="10"/>
  <c r="I25" i="10"/>
  <c r="F25" i="10"/>
  <c r="C25" i="10"/>
  <c r="I5" i="10"/>
  <c r="F5" i="10"/>
  <c r="C5" i="10"/>
  <c r="N5" i="10"/>
  <c r="L3" i="10"/>
  <c r="I3" i="10"/>
  <c r="F3" i="10"/>
  <c r="N3" i="10"/>
  <c r="D3" i="10"/>
  <c r="C3" i="10"/>
  <c r="P18" i="8"/>
  <c r="Q18" i="8" s="1"/>
  <c r="P19" i="8"/>
  <c r="Q19" i="8" s="1"/>
  <c r="P8" i="8"/>
  <c r="Q8" i="8" s="1"/>
  <c r="P7" i="8"/>
  <c r="Q7" i="8" s="1"/>
  <c r="P41" i="8"/>
  <c r="Q41" i="8" s="1"/>
  <c r="P48" i="8"/>
  <c r="P20" i="8"/>
  <c r="Q20" i="8" s="1"/>
  <c r="P54" i="8"/>
  <c r="P6" i="8"/>
  <c r="Q6" i="8" s="1"/>
  <c r="P16" i="8"/>
  <c r="Q16" i="8" s="1"/>
  <c r="P33" i="8"/>
  <c r="Q33" i="8" s="1"/>
  <c r="P17" i="8"/>
  <c r="Q17" i="8" s="1"/>
  <c r="P40" i="8"/>
  <c r="Q40" i="8" s="1"/>
  <c r="P21" i="8"/>
  <c r="Q21" i="8" s="1"/>
  <c r="P39" i="8"/>
  <c r="Q39" i="8" s="1"/>
  <c r="P53" i="8"/>
  <c r="P32" i="8"/>
  <c r="Q32" i="8" s="1"/>
  <c r="P38" i="8"/>
  <c r="Q38" i="8" s="1"/>
  <c r="P22" i="8"/>
  <c r="Q22" i="8" s="1"/>
  <c r="P37" i="8"/>
  <c r="P36" i="8"/>
  <c r="Q36" i="8" s="1"/>
  <c r="P10" i="8"/>
  <c r="Q10" i="8" s="1"/>
  <c r="P31" i="8"/>
  <c r="Q31" i="8" s="1"/>
  <c r="P23" i="8"/>
  <c r="Q23" i="8" s="1"/>
  <c r="P35" i="8"/>
  <c r="Q35" i="8" s="1"/>
  <c r="P52" i="8"/>
  <c r="P34" i="8"/>
  <c r="P30" i="8"/>
  <c r="Q30" i="8" s="1"/>
  <c r="P50" i="8"/>
  <c r="P24" i="8"/>
  <c r="Q24" i="8" s="1"/>
  <c r="P12" i="8"/>
  <c r="Q12" i="8" s="1"/>
  <c r="P49" i="8"/>
  <c r="P46" i="8"/>
  <c r="Q46" i="8" s="1"/>
  <c r="P29" i="8"/>
  <c r="Q29" i="8" s="1"/>
  <c r="P25" i="8"/>
  <c r="Q25" i="8" s="1"/>
  <c r="P11" i="8"/>
  <c r="Q11" i="8" s="1"/>
  <c r="P45" i="8"/>
  <c r="Q45" i="8" s="1"/>
  <c r="P44" i="8"/>
  <c r="Q44" i="8" s="1"/>
  <c r="P13" i="8"/>
  <c r="Q13" i="8" s="1"/>
  <c r="P26" i="8"/>
  <c r="Q26" i="8" s="1"/>
  <c r="P14" i="8"/>
  <c r="Q14" i="8" s="1"/>
  <c r="P28" i="8"/>
  <c r="Q28" i="8" s="1"/>
  <c r="P43" i="8"/>
  <c r="Q43" i="8" s="1"/>
  <c r="P15" i="8"/>
  <c r="Q15" i="8" s="1"/>
  <c r="P42" i="8"/>
  <c r="Q42" i="8" s="1"/>
  <c r="P27" i="8"/>
  <c r="Q27" i="8" s="1"/>
  <c r="O37" i="8"/>
  <c r="N54" i="8"/>
  <c r="N52" i="8"/>
  <c r="N53" i="8"/>
  <c r="M37" i="8"/>
  <c r="K54" i="8"/>
  <c r="M54" i="8" s="1"/>
  <c r="K52" i="8"/>
  <c r="M52" i="8" s="1"/>
  <c r="K53" i="8"/>
  <c r="M53" i="8" s="1"/>
  <c r="I37" i="8"/>
  <c r="G54" i="8"/>
  <c r="I54" i="8" s="1"/>
  <c r="G53" i="8"/>
  <c r="I53" i="8" s="1"/>
  <c r="G52" i="8"/>
  <c r="I52" i="8" s="1"/>
  <c r="C52" i="8"/>
  <c r="E52" i="8" s="1"/>
  <c r="C54" i="8"/>
  <c r="E54" i="8" s="1"/>
  <c r="C53" i="8"/>
  <c r="E53" i="8" s="1"/>
  <c r="E37" i="8"/>
  <c r="M35" i="8"/>
  <c r="K50" i="8"/>
  <c r="M50" i="8" s="1"/>
  <c r="K48" i="8"/>
  <c r="M48" i="8" s="1"/>
  <c r="K49" i="8"/>
  <c r="M49" i="8" s="1"/>
  <c r="G50" i="8"/>
  <c r="I50" i="8" s="1"/>
  <c r="G49" i="8"/>
  <c r="I49" i="8" s="1"/>
  <c r="G48" i="8"/>
  <c r="I48" i="8" s="1"/>
  <c r="I35" i="8"/>
  <c r="C49" i="8"/>
  <c r="E49" i="8" s="1"/>
  <c r="E35" i="8"/>
  <c r="C48" i="8"/>
  <c r="E48" i="8" s="1"/>
  <c r="C50" i="8"/>
  <c r="E50" i="8" s="1"/>
  <c r="N48" i="8"/>
  <c r="N49" i="8"/>
  <c r="N50" i="8"/>
  <c r="O34" i="8"/>
  <c r="Q34" i="8" s="1"/>
  <c r="Q5" i="8"/>
  <c r="O48" i="8"/>
  <c r="Q48" i="8" s="1"/>
  <c r="O49" i="8"/>
  <c r="Q49" i="8" s="1"/>
  <c r="O50" i="8"/>
  <c r="C60" i="7"/>
  <c r="C58" i="7"/>
  <c r="Y45" i="7"/>
  <c r="C59" i="7"/>
  <c r="C61" i="7"/>
  <c r="V45" i="7"/>
  <c r="C45" i="7"/>
  <c r="C44" i="7"/>
  <c r="V44" i="7"/>
  <c r="C43" i="7"/>
  <c r="V43" i="7"/>
  <c r="F42" i="7"/>
  <c r="W42" i="7"/>
  <c r="C41" i="7"/>
  <c r="V41" i="7"/>
  <c r="C40" i="7"/>
  <c r="V40" i="7"/>
  <c r="C39" i="7"/>
  <c r="V39" i="7"/>
  <c r="C38" i="7"/>
  <c r="V38" i="7"/>
  <c r="W37" i="7"/>
  <c r="F37" i="7"/>
  <c r="R54" i="7"/>
  <c r="U54" i="7" s="1"/>
  <c r="R53" i="7"/>
  <c r="U53" i="7" s="1"/>
  <c r="R55" i="7"/>
  <c r="U55" i="7" s="1"/>
  <c r="U36" i="7"/>
  <c r="P36" i="7"/>
  <c r="M54" i="7"/>
  <c r="P54" i="7" s="1"/>
  <c r="M55" i="7"/>
  <c r="P55" i="7" s="1"/>
  <c r="M53" i="7"/>
  <c r="P53" i="7" s="1"/>
  <c r="K36" i="7"/>
  <c r="H55" i="7"/>
  <c r="K55" i="7" s="1"/>
  <c r="H54" i="7"/>
  <c r="K54" i="7" s="1"/>
  <c r="H53" i="7"/>
  <c r="K53" i="7" s="1"/>
  <c r="C36" i="7"/>
  <c r="V36" i="7"/>
  <c r="V35" i="7"/>
  <c r="M35" i="7"/>
  <c r="P35" i="7" s="1"/>
  <c r="F35" i="7"/>
  <c r="W35" i="7"/>
  <c r="C34" i="7"/>
  <c r="V34" i="7"/>
  <c r="V33" i="7"/>
  <c r="C33" i="7"/>
  <c r="C32" i="7"/>
  <c r="V32" i="7"/>
  <c r="V31" i="7"/>
  <c r="C31" i="7"/>
  <c r="C30" i="7"/>
  <c r="V30" i="7"/>
  <c r="V29" i="7"/>
  <c r="C29" i="7"/>
  <c r="C27" i="7"/>
  <c r="V27" i="7"/>
  <c r="V26" i="7"/>
  <c r="C26" i="7"/>
  <c r="C25" i="7"/>
  <c r="V25" i="7"/>
  <c r="C24" i="7"/>
  <c r="V24" i="7"/>
  <c r="C23" i="7"/>
  <c r="V23" i="7"/>
  <c r="V22" i="7"/>
  <c r="C22" i="7"/>
  <c r="V21" i="7"/>
  <c r="C21" i="7"/>
  <c r="W20" i="7"/>
  <c r="F20" i="7"/>
  <c r="W19" i="7"/>
  <c r="F19" i="7"/>
  <c r="C18" i="7"/>
  <c r="V18" i="7"/>
  <c r="C17" i="7"/>
  <c r="V17" i="7"/>
  <c r="C16" i="7"/>
  <c r="V16" i="7"/>
  <c r="V15" i="7"/>
  <c r="C15" i="7"/>
  <c r="U4" i="7"/>
  <c r="R49" i="7"/>
  <c r="U49" i="7" s="1"/>
  <c r="R50" i="7"/>
  <c r="U50" i="7" s="1"/>
  <c r="R51" i="7"/>
  <c r="U51" i="7" s="1"/>
  <c r="P4" i="7"/>
  <c r="M49" i="7"/>
  <c r="P49" i="7" s="1"/>
  <c r="M50" i="7"/>
  <c r="P50" i="7" s="1"/>
  <c r="M51" i="7"/>
  <c r="P51" i="7" s="1"/>
  <c r="K4" i="7"/>
  <c r="H49" i="7"/>
  <c r="K49" i="7" s="1"/>
  <c r="H50" i="7"/>
  <c r="K50" i="7" s="1"/>
  <c r="H51" i="7"/>
  <c r="K51" i="7" s="1"/>
  <c r="V4" i="7"/>
  <c r="C4" i="7"/>
  <c r="O2" i="6"/>
  <c r="O40" i="6"/>
  <c r="O43" i="6"/>
  <c r="O42" i="6"/>
  <c r="Q50" i="8" l="1"/>
  <c r="E49" i="6"/>
  <c r="F49" i="6"/>
  <c r="Z42" i="7"/>
  <c r="Z37" i="7"/>
  <c r="Z35" i="7"/>
  <c r="Z20" i="7"/>
  <c r="Z19" i="7"/>
  <c r="C48" i="6"/>
  <c r="F48" i="6"/>
  <c r="C47" i="6"/>
  <c r="F47" i="6"/>
  <c r="G46" i="6"/>
  <c r="B40" i="5"/>
  <c r="G45" i="6"/>
  <c r="B39" i="5"/>
  <c r="G44" i="6"/>
  <c r="B38" i="5"/>
  <c r="G43" i="6"/>
  <c r="B37" i="5"/>
  <c r="G42" i="6"/>
  <c r="B36" i="5"/>
  <c r="H41" i="6"/>
  <c r="G40" i="6"/>
  <c r="B34" i="5"/>
  <c r="H39" i="6"/>
  <c r="H38" i="6"/>
  <c r="L33" i="10"/>
  <c r="M33" i="10"/>
  <c r="I33" i="10"/>
  <c r="F33" i="10"/>
  <c r="C33" i="10"/>
  <c r="N33" i="10"/>
  <c r="H37" i="6"/>
  <c r="L32" i="10"/>
  <c r="I32" i="10"/>
  <c r="F32" i="10"/>
  <c r="C32" i="10"/>
  <c r="N32" i="10"/>
  <c r="H36" i="6"/>
  <c r="L31" i="10"/>
  <c r="I31" i="10"/>
  <c r="F31" i="10"/>
  <c r="C31" i="10"/>
  <c r="N31" i="10"/>
  <c r="G35" i="6"/>
  <c r="B29" i="5"/>
  <c r="L30" i="10"/>
  <c r="I30" i="10"/>
  <c r="F30" i="10"/>
  <c r="C30" i="10"/>
  <c r="N30" i="10"/>
  <c r="H34" i="6"/>
  <c r="L29" i="10"/>
  <c r="I29" i="10"/>
  <c r="F29" i="10"/>
  <c r="C29" i="10"/>
  <c r="N29" i="10"/>
  <c r="H33" i="6"/>
  <c r="L28" i="10"/>
  <c r="I28" i="10"/>
  <c r="F28" i="10"/>
  <c r="C28" i="10"/>
  <c r="N28" i="10"/>
  <c r="G32" i="6"/>
  <c r="B26" i="5"/>
  <c r="C28" i="7"/>
  <c r="V28" i="7"/>
  <c r="L27" i="10"/>
  <c r="I27" i="10"/>
  <c r="F27" i="10"/>
  <c r="C27" i="10"/>
  <c r="N27" i="10"/>
  <c r="H31" i="6"/>
  <c r="L26" i="10"/>
  <c r="I26" i="10"/>
  <c r="F26" i="10"/>
  <c r="C26" i="10"/>
  <c r="N26" i="10"/>
  <c r="H30" i="6"/>
  <c r="L25" i="10"/>
  <c r="M25" i="10"/>
  <c r="H29" i="6"/>
  <c r="L24" i="10"/>
  <c r="I24" i="10"/>
  <c r="F24" i="10"/>
  <c r="C24" i="10"/>
  <c r="N24" i="10"/>
  <c r="H28" i="6"/>
  <c r="L23" i="10"/>
  <c r="I23" i="10"/>
  <c r="F23" i="10"/>
  <c r="C23" i="10"/>
  <c r="N23" i="10"/>
  <c r="G27" i="6"/>
  <c r="B21" i="5"/>
  <c r="L22" i="10"/>
  <c r="I22" i="10"/>
  <c r="F22" i="10"/>
  <c r="C22" i="10"/>
  <c r="N22" i="10"/>
  <c r="H26" i="6"/>
  <c r="L21" i="10"/>
  <c r="I21" i="10"/>
  <c r="F21" i="10"/>
  <c r="C21" i="10"/>
  <c r="N21" i="10"/>
  <c r="G25" i="6"/>
  <c r="B19" i="5"/>
  <c r="L20" i="10"/>
  <c r="I20" i="10"/>
  <c r="F20" i="10"/>
  <c r="C20" i="10"/>
  <c r="N20" i="10"/>
  <c r="H24" i="6"/>
  <c r="L19" i="10"/>
  <c r="I19" i="10"/>
  <c r="F19" i="10"/>
  <c r="C19" i="10"/>
  <c r="N19" i="10"/>
  <c r="G23" i="6"/>
  <c r="B17" i="5"/>
  <c r="L18" i="10"/>
  <c r="I18" i="10"/>
  <c r="F18" i="10"/>
  <c r="C18" i="10"/>
  <c r="N18" i="10"/>
  <c r="H22" i="6"/>
  <c r="L17" i="10"/>
  <c r="I17" i="10"/>
  <c r="F17" i="10"/>
  <c r="C17" i="10"/>
  <c r="N17" i="10"/>
  <c r="H21" i="6"/>
  <c r="L16" i="10"/>
  <c r="I16" i="10"/>
  <c r="F16" i="10"/>
  <c r="C16" i="10"/>
  <c r="N16" i="10"/>
  <c r="H20" i="6"/>
  <c r="L15" i="10"/>
  <c r="I15" i="10"/>
  <c r="F15" i="10"/>
  <c r="C15" i="10"/>
  <c r="N15" i="10"/>
  <c r="H19" i="6"/>
  <c r="L14" i="10"/>
  <c r="I14" i="10"/>
  <c r="F14" i="10"/>
  <c r="C14" i="10"/>
  <c r="N14" i="10"/>
  <c r="C14" i="7"/>
  <c r="V14" i="7"/>
  <c r="G18" i="6"/>
  <c r="B12" i="5"/>
  <c r="L13" i="10"/>
  <c r="I13" i="10"/>
  <c r="F13" i="10"/>
  <c r="C13" i="10"/>
  <c r="N13" i="10"/>
  <c r="C13" i="7"/>
  <c r="V13" i="7"/>
  <c r="G17" i="6"/>
  <c r="B11" i="5"/>
  <c r="L12" i="10"/>
  <c r="I12" i="10"/>
  <c r="F12" i="10"/>
  <c r="C12" i="10"/>
  <c r="N12" i="10"/>
  <c r="C12" i="7"/>
  <c r="V12" i="7"/>
  <c r="G16" i="6"/>
  <c r="B10" i="5"/>
  <c r="L11" i="10"/>
  <c r="I11" i="10"/>
  <c r="F11" i="10"/>
  <c r="C11" i="10"/>
  <c r="N11" i="10"/>
  <c r="G15" i="6"/>
  <c r="B9" i="5"/>
  <c r="C11" i="7"/>
  <c r="V11" i="7"/>
  <c r="L10" i="10"/>
  <c r="I10" i="10"/>
  <c r="F10" i="10"/>
  <c r="C10" i="10"/>
  <c r="N10" i="10"/>
  <c r="G14" i="6"/>
  <c r="B8" i="5"/>
  <c r="C10" i="7"/>
  <c r="V10" i="7"/>
  <c r="L9" i="10"/>
  <c r="I9" i="10"/>
  <c r="F9" i="10"/>
  <c r="C9" i="10"/>
  <c r="N9" i="10"/>
  <c r="C9" i="7"/>
  <c r="V9" i="7"/>
  <c r="G13" i="6"/>
  <c r="B7" i="5"/>
  <c r="L8" i="10"/>
  <c r="I8" i="10"/>
  <c r="F8" i="10"/>
  <c r="C8" i="10"/>
  <c r="N8" i="10"/>
  <c r="G11" i="6"/>
  <c r="B5" i="5"/>
  <c r="C7" i="7"/>
  <c r="V7" i="7"/>
  <c r="L7" i="10"/>
  <c r="I7" i="10"/>
  <c r="F7" i="10"/>
  <c r="C7" i="10"/>
  <c r="N7" i="10"/>
  <c r="C10" i="6"/>
  <c r="F10" i="6"/>
  <c r="C6" i="7"/>
  <c r="V6" i="7"/>
  <c r="L6" i="10"/>
  <c r="I6" i="10"/>
  <c r="F6" i="10"/>
  <c r="C6" i="10"/>
  <c r="N6" i="10"/>
  <c r="G9" i="6"/>
  <c r="B3" i="5"/>
  <c r="C5" i="7"/>
  <c r="V5" i="7"/>
  <c r="L5" i="10"/>
  <c r="M5" i="10"/>
  <c r="G8" i="6"/>
  <c r="B2" i="5"/>
  <c r="L4" i="10"/>
  <c r="I4" i="10"/>
  <c r="F4" i="10"/>
  <c r="C4" i="10"/>
  <c r="N4" i="10"/>
  <c r="J41" i="10"/>
  <c r="O41" i="10"/>
  <c r="G37" i="10"/>
  <c r="O37" i="10"/>
  <c r="G36" i="10"/>
  <c r="O36" i="10"/>
  <c r="M35" i="10"/>
  <c r="O35" i="10"/>
  <c r="J34" i="10"/>
  <c r="O34" i="10"/>
  <c r="Q37" i="8"/>
  <c r="O52" i="8"/>
  <c r="Q52" i="8" s="1"/>
  <c r="O53" i="8"/>
  <c r="Q53" i="8" s="1"/>
  <c r="O54" i="8"/>
  <c r="Q54" i="8" s="1"/>
  <c r="W45" i="7"/>
  <c r="C47" i="7"/>
  <c r="F45" i="7"/>
  <c r="F44" i="7"/>
  <c r="W44" i="7"/>
  <c r="Z44" i="7" s="1"/>
  <c r="F43" i="7"/>
  <c r="W43" i="7"/>
  <c r="Z43" i="7" s="1"/>
  <c r="F41" i="7"/>
  <c r="W41" i="7"/>
  <c r="Z41" i="7" s="1"/>
  <c r="F40" i="7"/>
  <c r="W40" i="7"/>
  <c r="Z40" i="7" s="1"/>
  <c r="F39" i="7"/>
  <c r="W39" i="7"/>
  <c r="Z39" i="7" s="1"/>
  <c r="F38" i="7"/>
  <c r="W38" i="7"/>
  <c r="Z38" i="7" s="1"/>
  <c r="F36" i="7"/>
  <c r="C54" i="7"/>
  <c r="F54" i="7" s="1"/>
  <c r="C55" i="7"/>
  <c r="F55" i="7" s="1"/>
  <c r="C53" i="7"/>
  <c r="F53" i="7" s="1"/>
  <c r="W36" i="7"/>
  <c r="F34" i="7"/>
  <c r="W34" i="7"/>
  <c r="Z34" i="7" s="1"/>
  <c r="F33" i="7"/>
  <c r="W33" i="7"/>
  <c r="Z33" i="7" s="1"/>
  <c r="F32" i="7"/>
  <c r="W32" i="7"/>
  <c r="Z32" i="7" s="1"/>
  <c r="F31" i="7"/>
  <c r="W31" i="7"/>
  <c r="Z31" i="7" s="1"/>
  <c r="W30" i="7"/>
  <c r="Z30" i="7" s="1"/>
  <c r="F30" i="7"/>
  <c r="W29" i="7"/>
  <c r="Z29" i="7" s="1"/>
  <c r="F29" i="7"/>
  <c r="F27" i="7"/>
  <c r="W27" i="7"/>
  <c r="Z27" i="7" s="1"/>
  <c r="F26" i="7"/>
  <c r="W26" i="7"/>
  <c r="Z26" i="7" s="1"/>
  <c r="F25" i="7"/>
  <c r="W25" i="7"/>
  <c r="Z25" i="7" s="1"/>
  <c r="F24" i="7"/>
  <c r="W24" i="7"/>
  <c r="Z24" i="7" s="1"/>
  <c r="W23" i="7"/>
  <c r="Z23" i="7" s="1"/>
  <c r="F23" i="7"/>
  <c r="W22" i="7"/>
  <c r="Z22" i="7" s="1"/>
  <c r="F22" i="7"/>
  <c r="W21" i="7"/>
  <c r="Z21" i="7" s="1"/>
  <c r="F21" i="7"/>
  <c r="F18" i="7"/>
  <c r="W18" i="7"/>
  <c r="Z18" i="7" s="1"/>
  <c r="F17" i="7"/>
  <c r="W17" i="7"/>
  <c r="Z17" i="7" s="1"/>
  <c r="W16" i="7"/>
  <c r="Z16" i="7" s="1"/>
  <c r="F16" i="7"/>
  <c r="W15" i="7"/>
  <c r="Z15" i="7" s="1"/>
  <c r="F15" i="7"/>
  <c r="W4" i="7"/>
  <c r="F4" i="7"/>
  <c r="C49" i="7"/>
  <c r="F49" i="7" s="1"/>
  <c r="C50" i="7"/>
  <c r="F50" i="7" s="1"/>
  <c r="C51" i="7"/>
  <c r="F51" i="7" s="1"/>
  <c r="O38" i="6"/>
  <c r="O37" i="6"/>
  <c r="D25" i="10"/>
  <c r="G25" i="10"/>
  <c r="J25" i="10"/>
  <c r="O25" i="10"/>
  <c r="O44" i="10"/>
  <c r="M44" i="10"/>
  <c r="J44" i="10"/>
  <c r="G44" i="10"/>
  <c r="D44" i="10"/>
  <c r="O43" i="10"/>
  <c r="M43" i="10"/>
  <c r="J43" i="10"/>
  <c r="G43" i="10"/>
  <c r="O42" i="10"/>
  <c r="M42" i="10"/>
  <c r="J42" i="10"/>
  <c r="G42" i="10"/>
  <c r="M41" i="10"/>
  <c r="G41" i="10"/>
  <c r="D41" i="10"/>
  <c r="O40" i="10"/>
  <c r="M40" i="10"/>
  <c r="J40" i="10"/>
  <c r="G40" i="10"/>
  <c r="D40" i="10"/>
  <c r="O39" i="10"/>
  <c r="M39" i="10"/>
  <c r="J39" i="10"/>
  <c r="G39" i="10"/>
  <c r="O38" i="10"/>
  <c r="J38" i="10"/>
  <c r="G38" i="10"/>
  <c r="M38" i="10"/>
  <c r="J37" i="10"/>
  <c r="D37" i="10"/>
  <c r="M37" i="10"/>
  <c r="M36" i="10"/>
  <c r="J36" i="10"/>
  <c r="D36" i="10"/>
  <c r="J35" i="10"/>
  <c r="G35" i="10"/>
  <c r="M34" i="10"/>
  <c r="G34" i="10"/>
  <c r="O5" i="10"/>
  <c r="J5" i="10"/>
  <c r="G5" i="10"/>
  <c r="D5" i="10"/>
  <c r="O3" i="10"/>
  <c r="M3" i="10"/>
  <c r="J3" i="10"/>
  <c r="G3" i="10"/>
  <c r="G48" i="6" l="1"/>
  <c r="P48" i="6" s="1"/>
  <c r="B42" i="5"/>
  <c r="C43" i="5"/>
  <c r="G49" i="6"/>
  <c r="P49" i="6" s="1"/>
  <c r="H49" i="6"/>
  <c r="G51" i="6"/>
  <c r="G52" i="6"/>
  <c r="H52" i="6" s="1"/>
  <c r="G53" i="6"/>
  <c r="H53" i="6" s="1"/>
  <c r="H48" i="6"/>
  <c r="G47" i="6"/>
  <c r="B41" i="5"/>
  <c r="H46" i="6"/>
  <c r="H45" i="6"/>
  <c r="H44" i="6"/>
  <c r="H43" i="6"/>
  <c r="H42" i="6"/>
  <c r="H40" i="6"/>
  <c r="G61" i="6"/>
  <c r="G59" i="6"/>
  <c r="G60" i="6"/>
  <c r="H35" i="6"/>
  <c r="H32" i="6"/>
  <c r="F28" i="7"/>
  <c r="W28" i="7"/>
  <c r="Z28" i="7" s="1"/>
  <c r="H27" i="6"/>
  <c r="H25" i="6"/>
  <c r="H23" i="6"/>
  <c r="F14" i="7"/>
  <c r="W14" i="7"/>
  <c r="Z14" i="7" s="1"/>
  <c r="H18" i="6"/>
  <c r="F13" i="7"/>
  <c r="W13" i="7"/>
  <c r="H17" i="6"/>
  <c r="F12" i="7"/>
  <c r="W12" i="7"/>
  <c r="Z12" i="7" s="1"/>
  <c r="H16" i="6"/>
  <c r="H15" i="6"/>
  <c r="F11" i="7"/>
  <c r="W11" i="7"/>
  <c r="Z11" i="7" s="1"/>
  <c r="H14" i="6"/>
  <c r="F10" i="7"/>
  <c r="W10" i="7"/>
  <c r="Z10" i="7" s="1"/>
  <c r="F9" i="7"/>
  <c r="W9" i="7"/>
  <c r="Z9" i="7" s="1"/>
  <c r="H13" i="6"/>
  <c r="H11" i="6"/>
  <c r="F7" i="7"/>
  <c r="W7" i="7"/>
  <c r="Z7" i="7" s="1"/>
  <c r="O10" i="6"/>
  <c r="G10" i="6"/>
  <c r="B4" i="5"/>
  <c r="F6" i="7"/>
  <c r="W6" i="7"/>
  <c r="Z6" i="7" s="1"/>
  <c r="H9" i="6"/>
  <c r="F5" i="7"/>
  <c r="W5" i="7"/>
  <c r="Z5" i="7" s="1"/>
  <c r="H8" i="6"/>
  <c r="G55" i="6"/>
  <c r="G56" i="6"/>
  <c r="G57" i="6"/>
  <c r="Z45" i="7"/>
  <c r="W47" i="7"/>
  <c r="Z36" i="7"/>
  <c r="W53" i="7"/>
  <c r="Z53" i="7" s="1"/>
  <c r="W54" i="7"/>
  <c r="Z54" i="7" s="1"/>
  <c r="W55" i="7"/>
  <c r="Z55" i="7" s="1"/>
  <c r="Z4" i="7"/>
  <c r="O33" i="10"/>
  <c r="J33" i="10"/>
  <c r="G33" i="10"/>
  <c r="D33" i="10"/>
  <c r="O32" i="10"/>
  <c r="M32" i="10"/>
  <c r="J32" i="10"/>
  <c r="G32" i="10"/>
  <c r="D32" i="10"/>
  <c r="O31" i="10"/>
  <c r="M31" i="10"/>
  <c r="J31" i="10"/>
  <c r="G31" i="10"/>
  <c r="D31" i="10"/>
  <c r="O30" i="10"/>
  <c r="M30" i="10"/>
  <c r="J30" i="10"/>
  <c r="G30" i="10"/>
  <c r="D30" i="10"/>
  <c r="O29" i="10"/>
  <c r="M29" i="10"/>
  <c r="J29" i="10"/>
  <c r="G29" i="10"/>
  <c r="D29" i="10"/>
  <c r="O28" i="10"/>
  <c r="M28" i="10"/>
  <c r="J28" i="10"/>
  <c r="G28" i="10"/>
  <c r="D28" i="10"/>
  <c r="O27" i="10"/>
  <c r="M27" i="10"/>
  <c r="J27" i="10"/>
  <c r="G27" i="10"/>
  <c r="D27" i="10"/>
  <c r="O26" i="10"/>
  <c r="M26" i="10"/>
  <c r="J26" i="10"/>
  <c r="G26" i="10"/>
  <c r="D26" i="10"/>
  <c r="O24" i="10"/>
  <c r="M24" i="10"/>
  <c r="J24" i="10"/>
  <c r="G24" i="10"/>
  <c r="D24" i="10"/>
  <c r="O23" i="10"/>
  <c r="M23" i="10"/>
  <c r="D23" i="10"/>
  <c r="J23" i="10"/>
  <c r="G23" i="10"/>
  <c r="O22" i="10"/>
  <c r="M22" i="10"/>
  <c r="J22" i="10"/>
  <c r="D22" i="10"/>
  <c r="G22" i="10"/>
  <c r="O21" i="10"/>
  <c r="M21" i="10"/>
  <c r="G21" i="10"/>
  <c r="D21" i="10"/>
  <c r="J21" i="10"/>
  <c r="O20" i="10"/>
  <c r="M20" i="10"/>
  <c r="G20" i="10"/>
  <c r="D20" i="10"/>
  <c r="J20" i="10"/>
  <c r="O19" i="10"/>
  <c r="M19" i="10"/>
  <c r="J19" i="10"/>
  <c r="G19" i="10"/>
  <c r="D19" i="10"/>
  <c r="O18" i="10"/>
  <c r="J18" i="10"/>
  <c r="G18" i="10"/>
  <c r="D18" i="10"/>
  <c r="M18" i="10"/>
  <c r="O17" i="10"/>
  <c r="M17" i="10"/>
  <c r="J17" i="10"/>
  <c r="G17" i="10"/>
  <c r="D17" i="10"/>
  <c r="O16" i="10"/>
  <c r="M16" i="10"/>
  <c r="J16" i="10"/>
  <c r="G16" i="10"/>
  <c r="D16" i="10"/>
  <c r="O15" i="10"/>
  <c r="M15" i="10"/>
  <c r="J15" i="10"/>
  <c r="G15" i="10"/>
  <c r="D15" i="10"/>
  <c r="O14" i="10"/>
  <c r="M14" i="10"/>
  <c r="J14" i="10"/>
  <c r="G14" i="10"/>
  <c r="D14" i="10"/>
  <c r="O13" i="10"/>
  <c r="M13" i="10"/>
  <c r="J13" i="10"/>
  <c r="G13" i="10"/>
  <c r="D13" i="10"/>
  <c r="O12" i="10"/>
  <c r="M12" i="10"/>
  <c r="J12" i="10"/>
  <c r="G12" i="10"/>
  <c r="D12" i="10"/>
  <c r="O11" i="10"/>
  <c r="M11" i="10"/>
  <c r="J11" i="10"/>
  <c r="G11" i="10"/>
  <c r="D11" i="10"/>
  <c r="O10" i="10"/>
  <c r="M10" i="10"/>
  <c r="J10" i="10"/>
  <c r="G10" i="10"/>
  <c r="D10" i="10"/>
  <c r="O9" i="10"/>
  <c r="D9" i="10"/>
  <c r="J9" i="10"/>
  <c r="G9" i="10"/>
  <c r="M9" i="10"/>
  <c r="O8" i="10"/>
  <c r="J8" i="10"/>
  <c r="D8" i="10"/>
  <c r="G8" i="10"/>
  <c r="M8" i="10"/>
  <c r="O7" i="10"/>
  <c r="M7" i="10"/>
  <c r="J7" i="10"/>
  <c r="G7" i="10"/>
  <c r="D7" i="10"/>
  <c r="O6" i="10"/>
  <c r="J6" i="10"/>
  <c r="M6" i="10"/>
  <c r="G6" i="10"/>
  <c r="D6" i="10"/>
  <c r="O4" i="10"/>
  <c r="D4" i="10"/>
  <c r="M4" i="10"/>
  <c r="J4" i="10"/>
  <c r="G4" i="10"/>
  <c r="H47" i="6" l="1"/>
  <c r="O57" i="6"/>
  <c r="O56" i="6"/>
  <c r="O55" i="6"/>
  <c r="H10" i="6"/>
  <c r="H56" i="6"/>
  <c r="H51" i="6"/>
  <c r="Z13" i="7"/>
  <c r="W49" i="7"/>
  <c r="Z49" i="7" s="1"/>
  <c r="W50" i="7"/>
  <c r="Z50" i="7" s="1"/>
  <c r="W51" i="7"/>
  <c r="Z51" i="7" s="1"/>
  <c r="H61" i="6" l="1"/>
  <c r="H60" i="6"/>
  <c r="H59" i="6"/>
  <c r="H55" i="6"/>
  <c r="H57" i="6"/>
</calcChain>
</file>

<file path=xl/sharedStrings.xml><?xml version="1.0" encoding="utf-8"?>
<sst xmlns="http://schemas.openxmlformats.org/spreadsheetml/2006/main" count="1710" uniqueCount="493">
  <si>
    <t>INSTRUCTIONS:</t>
  </si>
  <si>
    <r>
      <rPr>
        <sz val="12"/>
        <color rgb="FF000000"/>
        <rFont val="Calibri"/>
        <family val="2"/>
      </rPr>
      <t xml:space="preserve">The following </t>
    </r>
    <r>
      <rPr>
        <b/>
        <sz val="12"/>
        <color rgb="FF000000"/>
        <rFont val="Calibri"/>
        <family val="2"/>
      </rPr>
      <t>bolded</t>
    </r>
    <r>
      <rPr>
        <sz val="12"/>
        <color rgb="FF000000"/>
        <rFont val="Calibri"/>
        <family val="2"/>
      </rPr>
      <t xml:space="preserve"> fields are mandatory. Non-bolded fields are required if available and/or applicable to the data source.</t>
    </r>
  </si>
  <si>
    <t>If there is more than ONE key data source for a single Indicator, data stewards should duplicate the metadata tab and fill in the required information for each data source.</t>
  </si>
  <si>
    <t>Indicator Title:</t>
  </si>
  <si>
    <t>LEVEL 1</t>
  </si>
  <si>
    <t>Includes basic identification information to support discovery and access to data resources.</t>
  </si>
  <si>
    <t>Originator:</t>
  </si>
  <si>
    <t>Chesapeake Bay Program Contact Name:</t>
  </si>
  <si>
    <t>Data Resource Date:</t>
  </si>
  <si>
    <t>Title:</t>
  </si>
  <si>
    <t>Summary:</t>
  </si>
  <si>
    <t>Description:</t>
  </si>
  <si>
    <t>See Question B.1. in the Analysis and Methods document.</t>
  </si>
  <si>
    <t>Time Period:</t>
  </si>
  <si>
    <t>Maintenance and Update Frequency:</t>
  </si>
  <si>
    <t>Next Update Period:</t>
  </si>
  <si>
    <t>Theme Keyword(s):</t>
  </si>
  <si>
    <t>Place Keyword(s):</t>
  </si>
  <si>
    <t>Terms of Use:</t>
  </si>
  <si>
    <t>Data Resource Type:</t>
  </si>
  <si>
    <t>URL:</t>
  </si>
  <si>
    <t>Metadata Date:</t>
  </si>
  <si>
    <t>Metadata Contact:</t>
  </si>
  <si>
    <t>Additional Source Metadata:</t>
  </si>
  <si>
    <t>LEVEL 2</t>
  </si>
  <si>
    <t>Tabular data without spatial coordinates.</t>
  </si>
  <si>
    <t>Attribute Accuracy:</t>
  </si>
  <si>
    <t>Data Extrapolation:</t>
  </si>
  <si>
    <t>Limitations:</t>
  </si>
  <si>
    <t>LEVEL 3</t>
  </si>
  <si>
    <t>Geospatial data layers and tabular data with spatial coordinates.</t>
  </si>
  <si>
    <t>Data Type:</t>
  </si>
  <si>
    <t>Spatial Reference Information (Coordinate System Information):</t>
  </si>
  <si>
    <t>Spatial Extent (Bounding Box):</t>
  </si>
  <si>
    <t>Horizontal Positional Accuracy:</t>
  </si>
  <si>
    <t>Vertical Positional Accuracy:</t>
  </si>
  <si>
    <t>Missing Data:</t>
  </si>
  <si>
    <t xml:space="preserve">This worksheet and supporting Analysis &amp; Methods document serve as a repository of essential metadata information for specific Indicator data, aligning with the Chesapeake Bay Program (CBP) Metadata Specification document. It includes required fields and definitions that comply with data standards for CBP products. Data stewards have the flexibility to implement these requirements using their preferred tools, as long as they meet the minimum metadata requirements. Additionally, stewards are encouraged to exceed these basic elements to address their specific data documentation needs comprehensively. </t>
  </si>
  <si>
    <r>
      <t xml:space="preserve">For examples of how to complete the required fields, see page six of the CBP Metadata Specification Document: </t>
    </r>
    <r>
      <rPr>
        <u/>
        <sz val="12"/>
        <color rgb="FF000000"/>
        <rFont val="Calibri"/>
        <family val="2"/>
      </rPr>
      <t>https://www.chesapeakebay.net/what/publications/chesapeake-bay-program-metadata-specification.</t>
    </r>
  </si>
  <si>
    <t>Underwater Bay Grasses (acreage)</t>
  </si>
  <si>
    <t>Estimated additional acreage (due to incomplete surveys)</t>
  </si>
  <si>
    <t>Total mapped (hectares)</t>
  </si>
  <si>
    <t>acres mapped (using 2.4711 conversion)</t>
  </si>
  <si>
    <t>estimated additional hectares</t>
  </si>
  <si>
    <t>estimated additional acres (using 2.4711)</t>
  </si>
  <si>
    <t xml:space="preserve">total hectares w/ estimated additional hectares </t>
  </si>
  <si>
    <t>total acres w/ estimated additional acres (using 2.4711)</t>
  </si>
  <si>
    <t xml:space="preserve">SAV: acres </t>
  </si>
  <si>
    <t>No density reported (thousands of acres)</t>
  </si>
  <si>
    <t>&lt;10% (thousands of acres)</t>
  </si>
  <si>
    <t>10-40% (thousands of acres)</t>
  </si>
  <si>
    <t>40-70% (thousands of acres)</t>
  </si>
  <si>
    <t>70-100% (thousands of acres)</t>
  </si>
  <si>
    <t>Source: VIMS, Chris Patrick, or David</t>
  </si>
  <si>
    <t xml:space="preserve"> Wilcox, 804 684-7088, cpatrick@vims.edu</t>
  </si>
  <si>
    <t>Contact: Carin Bisland, EPA CBP</t>
  </si>
  <si>
    <t>revised 3/26/12, DW</t>
  </si>
  <si>
    <t>revised 4/17/00, DW</t>
  </si>
  <si>
    <t>final 7/3/96, revised 4/17/00, DW</t>
  </si>
  <si>
    <t>final 10/23/97, revised 6/3/98</t>
  </si>
  <si>
    <t>final 4/27/99 Bob Orth</t>
  </si>
  <si>
    <t>preliminary 4/27/99, Bob Orth, final, DW 4/17/00</t>
  </si>
  <si>
    <t>preliminary 4/27/00 DW, final 4/24/01</t>
  </si>
  <si>
    <t>preliminary 4/24/01, Bob Orth, final DW 10/22/02</t>
  </si>
  <si>
    <t>preliminary 10/22/02, DW, updated 1/14/03</t>
  </si>
  <si>
    <t>preliminary 9/9/03, final 5/3/04</t>
  </si>
  <si>
    <t>preliminary 5/3/04, final 5/9/05</t>
  </si>
  <si>
    <t>preliminary 5/9/05, final 5/16/06</t>
  </si>
  <si>
    <t>preliminary 5/16/06, final 3/05/07</t>
  </si>
  <si>
    <t>preliminary 3/05/07, final 2/27/08</t>
  </si>
  <si>
    <t>preliminary 2/27/09; final 1/30/09</t>
  </si>
  <si>
    <t>preliminary 3/2/09;final 021910</t>
  </si>
  <si>
    <t>preliminary 2/25/10; final 2/11/11</t>
  </si>
  <si>
    <t>preliminary 2/11/11; final 3/8/12</t>
  </si>
  <si>
    <t>preliminary 3/22/12; final 3/28/13</t>
  </si>
  <si>
    <t>preliminary 3/28/13; final 11/7/13</t>
  </si>
  <si>
    <t>preliminary 4/1/14, final 12/14/14</t>
  </si>
  <si>
    <t>preliminary 7/15/15, final 3/17/16</t>
  </si>
  <si>
    <t>preliminary 4/7/2016, final 12/2/16</t>
  </si>
  <si>
    <t>preliminary 4/7/2017; final 12/20/17</t>
  </si>
  <si>
    <t>preliminary 4/9/2018, final 12/14/18</t>
  </si>
  <si>
    <t>preliminary 5/30/2019, final 12/20/19</t>
  </si>
  <si>
    <t>preliminary 5/01/2020, final 12/01/2020</t>
  </si>
  <si>
    <t>preliminary 5/14/2021; final 12/17/2021</t>
  </si>
  <si>
    <t>preliminary 5/13/2022; final 12/14/2022</t>
  </si>
  <si>
    <t>preliminary 5/24/2023; final 12/13/23</t>
  </si>
  <si>
    <t>preliminary 7/8/24; final 12/20/24</t>
  </si>
  <si>
    <t>preliminary 6/13/25; final 12/18/25</t>
  </si>
  <si>
    <t>2024-2025 change</t>
  </si>
  <si>
    <t>2016-2025 change</t>
  </si>
  <si>
    <t>1984-2025 change</t>
  </si>
  <si>
    <t>1984-2025 ave</t>
  </si>
  <si>
    <t>1984-2025 max</t>
  </si>
  <si>
    <t>1984-2025 min</t>
  </si>
  <si>
    <t>2016-2025 ave</t>
  </si>
  <si>
    <t>2016-2025 max</t>
  </si>
  <si>
    <t>2016-2025 min</t>
  </si>
  <si>
    <t>Notes:</t>
  </si>
  <si>
    <t>2023: Only 79,716 acres were mapped in 2023. It is estimated that an additional 3,703 acres may have been present (for an estimated total of 83,419), however they could not be mapped since poor weather conditions and access restrictions prevented the acquisition of imagery for a large portion of the Potomac River.</t>
  </si>
  <si>
    <t>2021: Only 68,025 acres were mapped in 2021. It is estimated that an additional 66 acres may have been present (for an estimated total of 68,091), however they could not be mapped since poor weather conditions prevented the acquisition of imagery for the Mattaponi and Pamunkey rivers.</t>
  </si>
  <si>
    <t>2018: Only 99,511 acres were mapped in 2018, however some areas could not be mapped due to highly turbid water, poor weather, and security restrictions. It is estimated that an additional 8,567 acres may have been present (for an estimated total of 108,077)  assuming missed areas remained unchanged from prior year.</t>
  </si>
  <si>
    <t>2016: Only 97,668 acres were mapped in 2016. It is estimated that an additional 1,951 acres may have been present (for an estimated total of 99,619), however, they could not be mapped since weather conditions and security restrictions in the DC area, over Patuxent Air Base and associated mid-Bay areas prevented acquisition of useable imagery for a portion of the tidal fresh and mesohaline Potomac River, including Piscataway Creek and St. Marys River. The regions that were not mapped are contained within three CBP segments, the Upper and Lower Potomac River; an d Piscataway Creek.  The estimated additional Baywide acreage of 99,619.17 (40,313.69 ha) is based on acreages mapped in those regions in 2015. No other totals include estimated additional acreage.</t>
  </si>
  <si>
    <t>2011: Only 57,964 acres were mapped in 2011. It is estimated that an additional 5,119 acres may have been present (for an estimated total of 63,083), however, they could not be mapped since SAV signatures were masked by excess turbidity present months after the passage of Hurricane Irene and Tropical Storm Lee. The regions that were not mapped are contained within nine CBP segments, including the Middle, Upper and Western Branch of the Patuxent River; the Middle and Upper Potomac River; Piscataway Creek; and the Anacostia River.  The estimated additional acreage is based on acreages mapped in those regions in 2010. Zone and density totals do NOT include estimated additional acreage.</t>
  </si>
  <si>
    <t>2006:  all historic acreage was corrected using 2.4711 as the conversion from hectares to acres.</t>
  </si>
  <si>
    <t>2005:  On 5/24/05, Dave Wilcox noted an error in the reported estimated additional acres for 2003.  This reduced the the estimate from 3,015 to 1,832 and resulted in a revised total (reduced from 64,710 to 63,524</t>
  </si>
  <si>
    <t>2005:  All historic acreage data was corrected using 2.471 as the conversion from hectares to acres.  Previously, from 1978-1999, 2.47 was used and from 2000-2004, 2.4711 was used.</t>
  </si>
  <si>
    <t>2003:  Only 61,695 acres were mapped baywide in 2003.  It is estimated that an additional 1,832 acres may have been present (for an estimated baywide total of 63,527), however, they could not be mapped since some portions of the Bay were not flown due to adverse weather in the spring and summer and Hurricane Isabel in the fall. These regions, including Tavern and Swan creeks; lower Chester River; upper Wicomico River; Prentice, Dividing, and Ball creeks; Dameron Marsh; and Great Wicomico River were not fully mapped in 2003. The estimated additional acreage is based on acreages mapped in those regions in 2002.  Zone and density totals do NOT include estimated additional acreage.</t>
  </si>
  <si>
    <t>*2001:  Only 77,889 acres were mapped baywide in 2001. It is estimated that an additional 7,525 acres may have been present (for an estimated baywide total of 85,415), however, they could not be surveyed due to flight restrictions following September 11.  The estimated additional acreage is based on acreages mapped in those regions in 2000. Zone and density totals do NOT include estimated additional acreage.</t>
  </si>
  <si>
    <t>*1999: Only 64,718 acres were mapped baywide in 1999.  It is estimated that an additional 3,382 acres may have been present (for an estimated baywide total of 69,000), however, they could not be mapped due to the following: either flown too late in 1999, due to poor atmospheric conditions and severe storm events, or not flown until after an early seasonal die-back in freshwater SAV species, possibly a result of increased salinity during the drought and severe storm events. Those areas include Spesutie Narrows, the Bush, Gunpowder, upper Patuxent, lower Magothy, upper York and upper James rivers, and the Swan Point and Tavern Creek area. The estimated additional acreage is based on acreages mapped in those regions in 1998. Zone and density totals do NOT include estimated additional acreage.</t>
  </si>
  <si>
    <t xml:space="preserve">*1998 acreage includes previously unsampled portions of the James, York and Rappahannock: 906 acres that were not included in previous totals </t>
  </si>
  <si>
    <t>*1997 zone/density acreage updated 6/3/98 (preliminary numbers)</t>
  </si>
  <si>
    <t>*1996 zone data revised 6/3/98 (segment changes)</t>
  </si>
  <si>
    <t>*Zone data prior to 1996 revised 4/17/00 due to newly adopted Bay segmentation scheme in 1997.</t>
  </si>
  <si>
    <t>1986: Only 47,414 acres were mapped baywide in 1986.  It is estimated that an additional 276 acres may have been present (for an estimated baywide total of 47,690), however, they could not be mapped due to flight restrictions around Aberdeen Proving Grounds. Where available, the previous and subsequent year’s data were averaged to generate estimated additional acreage. Please refer to “SAV Area Estimates for Missing 1984 and 1986 Quadrangles Technical Note 12/15/97” for details.  Zone and density totals do NOT include estimated additional acreage.</t>
  </si>
  <si>
    <t>1984: Only 38,228 acres were mapped baywide in 1984.  It is estimated that an additional 731 acres may have been present (for an estimated baywide total of 38,958), however, they could not be mapped due to flight restrictions around Patuxent Naval Air, camera malfunction and missing digital files. Where available, the previous and subsequent year’s data were averaged to generate estimated additional acreage. Please refer to “SAV Area Estimates for Missing 1984 and 1986 Quadrangles Technical Note 12/15/97” for details.  Zone and density totals do NOT include estimated additional acreage.</t>
  </si>
  <si>
    <t>SAV Acreages in the Chesapeake Bay by VIMS Bay Zones</t>
  </si>
  <si>
    <t xml:space="preserve"> </t>
  </si>
  <si>
    <t>Tidal Fresh Total</t>
  </si>
  <si>
    <t>Oligohaline Total</t>
  </si>
  <si>
    <t>Mesohaline Total</t>
  </si>
  <si>
    <t>Polyhaline Total</t>
  </si>
  <si>
    <t>Baywide Total</t>
  </si>
  <si>
    <t>Hectares</t>
  </si>
  <si>
    <t>Acres</t>
  </si>
  <si>
    <t>Without estimated additional acres</t>
  </si>
  <si>
    <t>Restoration goal SAV acreages aggregated to zone</t>
  </si>
  <si>
    <t>Pct. of goal acreage in zone</t>
  </si>
  <si>
    <t>Restoration goal SAV acreage</t>
  </si>
  <si>
    <t>Pct. of goal acreage</t>
  </si>
  <si>
    <t>1988 (no survey)</t>
  </si>
  <si>
    <t/>
  </si>
  <si>
    <t>TF</t>
  </si>
  <si>
    <t>OH</t>
  </si>
  <si>
    <t>MH</t>
  </si>
  <si>
    <t>PH</t>
  </si>
  <si>
    <t>Bay</t>
  </si>
  <si>
    <t>SAV Acreages in the Chesapeake Bay by VIMS Bay Geographic Zones</t>
  </si>
  <si>
    <t>Upper Zone Total</t>
  </si>
  <si>
    <t>Middle Zone Total</t>
  </si>
  <si>
    <t>Lower Zone Total</t>
  </si>
  <si>
    <t>Pct. of goal acreage in Bay</t>
  </si>
  <si>
    <t>*These totals reflect total mapped area without any estimated additional area in areas that were not fully mapped.</t>
  </si>
  <si>
    <t>Upper Zone</t>
  </si>
  <si>
    <t>Middle Zone</t>
  </si>
  <si>
    <t>Lower Zone</t>
  </si>
  <si>
    <t>Bay Total</t>
  </si>
  <si>
    <t>SAV area data (hectares). See http://www.vims.edu/bio/sav for more information. Key nd=region not mapped, pd=region partially mapped. 2024 SAV Totals are Preliminary.</t>
  </si>
  <si>
    <t>CBPSEG</t>
  </si>
  <si>
    <t>state</t>
  </si>
  <si>
    <t>Segment_Name</t>
  </si>
  <si>
    <t>Sort</t>
  </si>
  <si>
    <t>1971_ha</t>
  </si>
  <si>
    <t>1971_nd</t>
  </si>
  <si>
    <t>1974_ha</t>
  </si>
  <si>
    <t>1974_nd</t>
  </si>
  <si>
    <t>1978_ha</t>
  </si>
  <si>
    <t>1978_nd</t>
  </si>
  <si>
    <t>1979_ha</t>
  </si>
  <si>
    <t>1979_nd</t>
  </si>
  <si>
    <t>1980_ha</t>
  </si>
  <si>
    <t>1980_nd</t>
  </si>
  <si>
    <t>1981_ha</t>
  </si>
  <si>
    <t>1981_nd</t>
  </si>
  <si>
    <t>1984_ha</t>
  </si>
  <si>
    <t>1984_nd</t>
  </si>
  <si>
    <t>1985_ha</t>
  </si>
  <si>
    <t>1985_nd</t>
  </si>
  <si>
    <t>1986_ha</t>
  </si>
  <si>
    <t>1986_nd</t>
  </si>
  <si>
    <t>1987_ha</t>
  </si>
  <si>
    <t>1987_nd</t>
  </si>
  <si>
    <t>1989_ha</t>
  </si>
  <si>
    <t>1989_nd</t>
  </si>
  <si>
    <t>1990_ha</t>
  </si>
  <si>
    <t>1990_nd</t>
  </si>
  <si>
    <t>1991_ha</t>
  </si>
  <si>
    <t>1991_nd</t>
  </si>
  <si>
    <t>1992_ha</t>
  </si>
  <si>
    <t>1992_nd</t>
  </si>
  <si>
    <t>1993_ha</t>
  </si>
  <si>
    <t>1993_nd</t>
  </si>
  <si>
    <t>1994_ha</t>
  </si>
  <si>
    <t>1994_nd</t>
  </si>
  <si>
    <t>1995_ha</t>
  </si>
  <si>
    <t>1995_nd</t>
  </si>
  <si>
    <t>1996_ha</t>
  </si>
  <si>
    <t>1996_nd</t>
  </si>
  <si>
    <t>1997_ha</t>
  </si>
  <si>
    <t>1997_nd</t>
  </si>
  <si>
    <t>1998_ha</t>
  </si>
  <si>
    <t>1998_nd</t>
  </si>
  <si>
    <t>1999_ha</t>
  </si>
  <si>
    <t>1999_nd</t>
  </si>
  <si>
    <t>2000_ha</t>
  </si>
  <si>
    <t>2000_nd</t>
  </si>
  <si>
    <t>2001_ha</t>
  </si>
  <si>
    <t>2001_nd</t>
  </si>
  <si>
    <t>2002_ha</t>
  </si>
  <si>
    <t>2002_nd</t>
  </si>
  <si>
    <t>2003_ha</t>
  </si>
  <si>
    <t>2003_nd</t>
  </si>
  <si>
    <t>2004_ha</t>
  </si>
  <si>
    <t>2004_nd</t>
  </si>
  <si>
    <t>2005_ha</t>
  </si>
  <si>
    <t>2005_nd</t>
  </si>
  <si>
    <t>2006_ha</t>
  </si>
  <si>
    <t>2006_nd</t>
  </si>
  <si>
    <t>2007_ha</t>
  </si>
  <si>
    <t>2007_nd</t>
  </si>
  <si>
    <t>2008_ha</t>
  </si>
  <si>
    <t>2008_nd</t>
  </si>
  <si>
    <t>2009_ha</t>
  </si>
  <si>
    <t>2009_nd</t>
  </si>
  <si>
    <t>2010_ha</t>
  </si>
  <si>
    <t>2010_nd</t>
  </si>
  <si>
    <t>2011_ha</t>
  </si>
  <si>
    <t>2011_nd</t>
  </si>
  <si>
    <t>2012_ha</t>
  </si>
  <si>
    <t>2012_nd</t>
  </si>
  <si>
    <t>2013_ha</t>
  </si>
  <si>
    <t>2013_nd</t>
  </si>
  <si>
    <t>2014_ha</t>
  </si>
  <si>
    <t>2014_nd</t>
  </si>
  <si>
    <t>2015_ha</t>
  </si>
  <si>
    <t>2015_nd</t>
  </si>
  <si>
    <t>2016_ha</t>
  </si>
  <si>
    <t>2016_nd</t>
  </si>
  <si>
    <t>2017_ha</t>
  </si>
  <si>
    <t>2017_nd</t>
  </si>
  <si>
    <t>2018_ha</t>
  </si>
  <si>
    <t>2018_nd</t>
  </si>
  <si>
    <t>2019_ha</t>
  </si>
  <si>
    <t>2019_nd</t>
  </si>
  <si>
    <t>2020_ha</t>
  </si>
  <si>
    <t>2020_nd</t>
  </si>
  <si>
    <t>2021_ha</t>
  </si>
  <si>
    <t>2021_nd</t>
  </si>
  <si>
    <t>2022_ha</t>
  </si>
  <si>
    <t>2022_nd</t>
  </si>
  <si>
    <t>2023_ha</t>
  </si>
  <si>
    <t>2023_nd</t>
  </si>
  <si>
    <t>2024_ha</t>
  </si>
  <si>
    <t>2024_nd</t>
  </si>
  <si>
    <t>2025_ha</t>
  </si>
  <si>
    <t>2025_nd</t>
  </si>
  <si>
    <t>CB1TF1</t>
  </si>
  <si>
    <t>MD</t>
  </si>
  <si>
    <t>Northern Chesapeake Bay Segment 1</t>
  </si>
  <si>
    <t>nd</t>
  </si>
  <si>
    <t>pd</t>
  </si>
  <si>
    <t>CB1TF2</t>
  </si>
  <si>
    <t>Northern Chesapeake Bay Segment 2</t>
  </si>
  <si>
    <t>PA</t>
  </si>
  <si>
    <t>NORTF</t>
  </si>
  <si>
    <t>Northeast River</t>
  </si>
  <si>
    <t>ELKOH1</t>
  </si>
  <si>
    <t>Elk River Segment 1</t>
  </si>
  <si>
    <t>ELKOH2</t>
  </si>
  <si>
    <t>DE</t>
  </si>
  <si>
    <t>Elk River Segment 2</t>
  </si>
  <si>
    <t>BOHOH</t>
  </si>
  <si>
    <t>Bohemia River</t>
  </si>
  <si>
    <t>C&amp;DOH</t>
  </si>
  <si>
    <t>Chesapeake &amp; Delaware Canal</t>
  </si>
  <si>
    <t>CB2OH</t>
  </si>
  <si>
    <t>Upper Chesapeake Bay</t>
  </si>
  <si>
    <t>SASOH1</t>
  </si>
  <si>
    <t>Sassafras River Segment 1</t>
  </si>
  <si>
    <t>SASOH2</t>
  </si>
  <si>
    <t>Sassafras River Segment 2</t>
  </si>
  <si>
    <t>BSHOH</t>
  </si>
  <si>
    <t>Bush River</t>
  </si>
  <si>
    <t>GUNOH1</t>
  </si>
  <si>
    <t>Gunpowder River Segment 1</t>
  </si>
  <si>
    <t>GUNOH2</t>
  </si>
  <si>
    <t>Gunpowder River Segment 2</t>
  </si>
  <si>
    <t>MIDOH</t>
  </si>
  <si>
    <t>Middle River</t>
  </si>
  <si>
    <t>BACOH</t>
  </si>
  <si>
    <t>Back River</t>
  </si>
  <si>
    <t>CB3MH</t>
  </si>
  <si>
    <t>Upper Central Chesapeake Bay</t>
  </si>
  <si>
    <t>PATMH</t>
  </si>
  <si>
    <t>Patapsco River</t>
  </si>
  <si>
    <t>MAGMH</t>
  </si>
  <si>
    <t>Magothy River</t>
  </si>
  <si>
    <t>CHSMH</t>
  </si>
  <si>
    <t>Lower Chester River</t>
  </si>
  <si>
    <t>CHSOH</t>
  </si>
  <si>
    <t>Middle Chester River</t>
  </si>
  <si>
    <t>CHSTF</t>
  </si>
  <si>
    <t>Upper Chester River</t>
  </si>
  <si>
    <t>CB4MH</t>
  </si>
  <si>
    <t>Middle Central Chesapeake Bay</t>
  </si>
  <si>
    <t>EASMH</t>
  </si>
  <si>
    <t>Eastern Bay</t>
  </si>
  <si>
    <t>CHOMH1</t>
  </si>
  <si>
    <t>Mouth of the Choptank River</t>
  </si>
  <si>
    <t>CHOMH2</t>
  </si>
  <si>
    <t>Lower Choptank River</t>
  </si>
  <si>
    <t>CHOOH</t>
  </si>
  <si>
    <t>Middle Choptank River</t>
  </si>
  <si>
    <t>CHOTF</t>
  </si>
  <si>
    <t>Upper Choptank River</t>
  </si>
  <si>
    <t>LCHMH</t>
  </si>
  <si>
    <t>Little Choptank River</t>
  </si>
  <si>
    <t>SEVMH</t>
  </si>
  <si>
    <t>Severn River</t>
  </si>
  <si>
    <t>SOUMH</t>
  </si>
  <si>
    <t>South River</t>
  </si>
  <si>
    <t>RHDMH</t>
  </si>
  <si>
    <t>Rhode River</t>
  </si>
  <si>
    <t>WSTMH</t>
  </si>
  <si>
    <t>West River</t>
  </si>
  <si>
    <t>CB5MH</t>
  </si>
  <si>
    <t>Lower Central Chesapeake Bay</t>
  </si>
  <si>
    <t>VA</t>
  </si>
  <si>
    <t>HNGMH</t>
  </si>
  <si>
    <t>Honga River</t>
  </si>
  <si>
    <t>FSBMH</t>
  </si>
  <si>
    <t>Fishing Bay</t>
  </si>
  <si>
    <t>NANMH</t>
  </si>
  <si>
    <t>Lower Nanticoke River</t>
  </si>
  <si>
    <t>NANOH</t>
  </si>
  <si>
    <t>Middle Nanticoke River</t>
  </si>
  <si>
    <t>NANTF</t>
  </si>
  <si>
    <t>Upper Nanticoke River</t>
  </si>
  <si>
    <t>WICMH</t>
  </si>
  <si>
    <t>Wicomico River</t>
  </si>
  <si>
    <t>TANMH1</t>
  </si>
  <si>
    <t>Tangier Sound Segment 1</t>
  </si>
  <si>
    <t>TANMH2</t>
  </si>
  <si>
    <t>Tangier Sound Segment 2</t>
  </si>
  <si>
    <t>MANMH1</t>
  </si>
  <si>
    <t>Manokin River Segment 1</t>
  </si>
  <si>
    <t>MANMH2</t>
  </si>
  <si>
    <t>Manokin River Segment 2</t>
  </si>
  <si>
    <t>BIGMH1</t>
  </si>
  <si>
    <t>Big Annemessex River Segment 1</t>
  </si>
  <si>
    <t>BIGMH2</t>
  </si>
  <si>
    <t>Big Annemessex River Segment 2</t>
  </si>
  <si>
    <t>POCMH</t>
  </si>
  <si>
    <t>Lower Pocomoke River</t>
  </si>
  <si>
    <t>POCOH</t>
  </si>
  <si>
    <t>Middle Pocomoke River</t>
  </si>
  <si>
    <t>POCTF</t>
  </si>
  <si>
    <t>Upper Pocomoke River</t>
  </si>
  <si>
    <t>PAXMH1</t>
  </si>
  <si>
    <t>Lower Patuxent River Segment 1</t>
  </si>
  <si>
    <t>PAXMH2</t>
  </si>
  <si>
    <t>Lower Patuxent River Segment 2</t>
  </si>
  <si>
    <t>PAXMH3</t>
  </si>
  <si>
    <t>Lower Patuxent River Segment 3</t>
  </si>
  <si>
    <t>PAXMH4</t>
  </si>
  <si>
    <t>Lower Patuxent River Segment 4</t>
  </si>
  <si>
    <t>PAXMH5</t>
  </si>
  <si>
    <t>Lower Patuxent River Segment 5</t>
  </si>
  <si>
    <t>PAXMH6</t>
  </si>
  <si>
    <t>Lower Patuxent River Segment 6</t>
  </si>
  <si>
    <t>PAXOH</t>
  </si>
  <si>
    <t>Middle Patuxent River</t>
  </si>
  <si>
    <t>PAXTF</t>
  </si>
  <si>
    <t>Upper Patuxent River</t>
  </si>
  <si>
    <t>WBRTF</t>
  </si>
  <si>
    <t>Western Branch of the Patuxent River</t>
  </si>
  <si>
    <t>POTMH</t>
  </si>
  <si>
    <t>Lower Potomac River</t>
  </si>
  <si>
    <t>POTOH1</t>
  </si>
  <si>
    <t>Middle Potomac River Segment 1</t>
  </si>
  <si>
    <t>POTOH2</t>
  </si>
  <si>
    <t>Middle Potomac River Segment 2</t>
  </si>
  <si>
    <t>POTOH3</t>
  </si>
  <si>
    <t>Middle Potomac River Segment 3</t>
  </si>
  <si>
    <t>POTTF</t>
  </si>
  <si>
    <t>DC</t>
  </si>
  <si>
    <t>Upper Potomac River</t>
  </si>
  <si>
    <t>MATTF</t>
  </si>
  <si>
    <t>Mattawoman Creek</t>
  </si>
  <si>
    <t>PISTF</t>
  </si>
  <si>
    <t>Piscataway Creek</t>
  </si>
  <si>
    <t>ANATF</t>
  </si>
  <si>
    <t>Anacostia River</t>
  </si>
  <si>
    <t>CB6PH</t>
  </si>
  <si>
    <t>Western Lower Chesapeake Bay</t>
  </si>
  <si>
    <t>CB7PH</t>
  </si>
  <si>
    <t>Eastern Lower Chesapeake Bay</t>
  </si>
  <si>
    <t>RPPMH</t>
  </si>
  <si>
    <t>Lower Rappahannock River</t>
  </si>
  <si>
    <t>CRRMH</t>
  </si>
  <si>
    <t>Corrotoman River</t>
  </si>
  <si>
    <t>RPPOH</t>
  </si>
  <si>
    <t>Middle Rappahannock River</t>
  </si>
  <si>
    <t>RPPTF</t>
  </si>
  <si>
    <t>Upper Rappahannock River</t>
  </si>
  <si>
    <t>PIAMH</t>
  </si>
  <si>
    <t>Piankatank River</t>
  </si>
  <si>
    <t>MOBPH</t>
  </si>
  <si>
    <t>Mobjack Bay</t>
  </si>
  <si>
    <t>YRKPH</t>
  </si>
  <si>
    <t>Lower York River</t>
  </si>
  <si>
    <t>YRKMH</t>
  </si>
  <si>
    <t>Middle York River</t>
  </si>
  <si>
    <t>MPNOH</t>
  </si>
  <si>
    <t>Lower Mattaponi River</t>
  </si>
  <si>
    <t>MPNTF</t>
  </si>
  <si>
    <t>Upper Mattaponi River</t>
  </si>
  <si>
    <t>PMKOH</t>
  </si>
  <si>
    <t>Lower Pamunkey River</t>
  </si>
  <si>
    <t>PMKTF</t>
  </si>
  <si>
    <t>Upper Pamunkey River</t>
  </si>
  <si>
    <t>JMSPH</t>
  </si>
  <si>
    <t>Mouth of the James River</t>
  </si>
  <si>
    <t>JMSMH</t>
  </si>
  <si>
    <t>Lower James River</t>
  </si>
  <si>
    <t>ELIPH</t>
  </si>
  <si>
    <t>Lower Elizabeth River</t>
  </si>
  <si>
    <t>WBEMH</t>
  </si>
  <si>
    <t>Western Branch of the Elizabeth River</t>
  </si>
  <si>
    <t>SBEMH</t>
  </si>
  <si>
    <t>South Branch of the Elizabeth River</t>
  </si>
  <si>
    <t>EBEMH</t>
  </si>
  <si>
    <t>Eastern Branch of the Elizabeth River</t>
  </si>
  <si>
    <t>LAFMH</t>
  </si>
  <si>
    <t>Lafayette River</t>
  </si>
  <si>
    <t>CHKOH</t>
  </si>
  <si>
    <t>Chickahominy River</t>
  </si>
  <si>
    <t>JMSOH</t>
  </si>
  <si>
    <t>Middle James River</t>
  </si>
  <si>
    <t>JMSTF1</t>
  </si>
  <si>
    <t>Upper James River Segment 1</t>
  </si>
  <si>
    <t>JMSTF2</t>
  </si>
  <si>
    <t>Upper James River Segment 2</t>
  </si>
  <si>
    <t>APPTF</t>
  </si>
  <si>
    <t>Appomattox River</t>
  </si>
  <si>
    <t>CB8PH</t>
  </si>
  <si>
    <t>Mouth of the Chesapeake Bay</t>
  </si>
  <si>
    <t>LYNPH</t>
  </si>
  <si>
    <t>Lynnhaven &amp; Broad Bays</t>
  </si>
  <si>
    <t>Class 1 (&lt;10% Coverage)</t>
  </si>
  <si>
    <t>Class 2 (10-40% Coverage)</t>
  </si>
  <si>
    <t>Class 3 (40-70% Coverage)</t>
  </si>
  <si>
    <t>Class 4 (70-100% Coverage)</t>
  </si>
  <si>
    <t>Total</t>
  </si>
  <si>
    <t>hectares</t>
  </si>
  <si>
    <t>acres</t>
  </si>
  <si>
    <t>% of baywide total</t>
  </si>
  <si>
    <t>(Density in hectares)</t>
  </si>
  <si>
    <t>Tidal Fresh</t>
  </si>
  <si>
    <t>Oligohaline</t>
  </si>
  <si>
    <t>Mesohaline</t>
  </si>
  <si>
    <t>Polyhaline</t>
  </si>
  <si>
    <t>Chesapeake Bay</t>
  </si>
  <si>
    <t>Estimated additional hectares</t>
  </si>
  <si>
    <t>Density Class</t>
  </si>
  <si>
    <t>No Density assigned</t>
  </si>
  <si>
    <t>TF Total</t>
  </si>
  <si>
    <t>OH Total</t>
  </si>
  <si>
    <t>MH Total</t>
  </si>
  <si>
    <t>PH Total</t>
  </si>
  <si>
    <t>SAV area data (hectares). See http://www.vims.edu/bio/sav for more information. Key nd=region not mapped, pd=region partially mapped.</t>
  </si>
  <si>
    <t>Crown density scale used for estimating density of SAV beds from aerial photography. (Rows of squares with black and white patterns represent three different arrangements of vegetated cover for a given percentage.) Adapted from Paine, 1981</t>
  </si>
  <si>
    <t>Virginia Institute of Marine Science, William &amp; Mary</t>
  </si>
  <si>
    <t>Bay Grass Abundance</t>
  </si>
  <si>
    <t xml:space="preserve">Acreage distribution and percent coverage of submerged aquatic vegetation in the Chesapeake Bay and its tributaries are measured and calculated from photo-interpreted aerial imagery taken during surveys conducted in the growing season. Satellite imagery is used to augment the aerial imagery when necessary to complete the dataset. Data are collected for tracking, research, and long-term monitoring purposes. </t>
  </si>
  <si>
    <t>Annual</t>
  </si>
  <si>
    <t>Polygon</t>
  </si>
  <si>
    <t>UTM zone 18, NAD83, meters</t>
  </si>
  <si>
    <t>-77.588763, 36.653889, -74.999616, 39.756832</t>
  </si>
  <si>
    <t>Horizontal positional accuracy is based upon orthorectification of scanned aerial photography using USGS digital orthothophoto quadrangles for horizontal control and USGS 30m DEM data as vertical control. Horizontal RMSE for individual flightlines was held to less than four meters.</t>
  </si>
  <si>
    <t>N/A</t>
  </si>
  <si>
    <t>David Wilcox, VIMS, dwilcox@vims.edu, 804-684-7088</t>
  </si>
  <si>
    <r>
      <t xml:space="preserve">Footnote: </t>
    </r>
    <r>
      <rPr>
        <i/>
        <sz val="12"/>
        <color theme="1"/>
        <rFont val="Calibri"/>
        <family val="2"/>
      </rPr>
      <t>*Estimated Additional Acreage: Factors such as adverse weather conditions, water clarity and security restrictions over military air space have prevented researchers from collecting aerial imagery. For these unmapped areas, estimates of SAV acreage are based on the prior year’s survey. Data was not collected in 1988</t>
    </r>
  </si>
  <si>
    <t>Goal</t>
  </si>
  <si>
    <t>The dataset contains all SAV areas that were identified from the areas flown. Some areas that are presumed to contain no SAV were not flown. Some small beds, particularly along narrow tributaries may not have been distinguishable on the aerial photography.</t>
  </si>
  <si>
    <t>The GIS data has been cross-checked against data tables and ground observations. The density attribute for all beds has been reviewed by an experienced photo-interpreter for correctness and consistency with analysis for prior years.</t>
  </si>
  <si>
    <t>These data represent direct observations from digital imagery. They do not include any extrapolations.</t>
  </si>
  <si>
    <t>Matt Robinson, robinson.matthew@epa.gov, (410)267-5756</t>
  </si>
  <si>
    <t>Monitoring, SAV, Water Quality, Submersed Aquatic Vegetation, Seagrass, Macrophytes</t>
  </si>
  <si>
    <t>Chesapeake Bay Tidal-Waters</t>
  </si>
  <si>
    <t>preliminary 6/12/26</t>
  </si>
  <si>
    <t>Chesapeake Bay Submerged Aquatic Vegetation Annual Aerial Survey</t>
  </si>
  <si>
    <t>Bay-wide: 1978-2025, excluding 1979-1983 (partial surveys were conducted in Virginia) and 1988 when no surveys were conducted. By zones: 1984-2025, excluding 1988 when no survey was conducted.</t>
  </si>
  <si>
    <t>None.</t>
  </si>
  <si>
    <t>Excel spreadsheet; shapefile</t>
  </si>
  <si>
    <t>Due to a combination of extended poor weather conditions, access restrictions, equipment failure, and the Federal goverment shutdown, usable aerial imagery was not acquired in 2025 for several portions of the Bay. Commercial satellite imagery provided some coverage, but some areas, including portions of the Virginia Eastern Shore, Chickahominy River, Mattaponi, and Pamunkey rivers were not fully covered. The area that was not fully mapped in 2025 supported 2,596.81 hectares of SAV in 2024 (6,416.96 acres, 7.7% of the Bay total).</t>
  </si>
  <si>
    <t>Data not collected</t>
  </si>
  <si>
    <t>high density class % of total</t>
  </si>
  <si>
    <t>Percent of 90,000-acre goal</t>
  </si>
  <si>
    <t>2025: Only 82,968.87 acres were mapped in 2025. It is estimated that an additional 6,416.51 acres may have been present (for an estimated total of 89,385), however they could not be mapped since  extended poor weather conditions, access restrictions, equipment failure, and the Federal government shutdown prevented acquisition of imagery for several portions of the Bay.</t>
  </si>
  <si>
    <t>SAV Restoration Goal Acres by Salinity Zone</t>
  </si>
  <si>
    <t>SAV Restoration Goal Acres by Geographic Zone</t>
  </si>
  <si>
    <t>Restoration goal SAV</t>
  </si>
  <si>
    <t xml:space="preserve">percent (%) goal achieved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</si>
</sst>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0.000"/>
    <numFmt numFmtId="165" formatCode="_(* #,##0_);_(* \(#,##0\);_(* &quot;-&quot;??_);_(@_)"/>
    <numFmt numFmtId="166" formatCode="0_);\(0\)"/>
    <numFmt numFmtId="167" formatCode="_(* #,##0.0_);_(* \(#,##0.0\);_(* &quot;-&quot;??_);_(@_)"/>
    <numFmt numFmtId="168" formatCode="0.0"/>
  </numFmts>
  <fonts count="26" x14ac:knownFonts="1">
    <font>
      <sz val="11"/>
      <color theme="1"/>
      <name val="Aptos Narrow"/>
      <family val="2"/>
      <scheme val="minor"/>
    </font>
    <font>
      <sz val="12"/>
      <color theme="1"/>
      <name val="Calibri"/>
      <family val="2"/>
    </font>
    <font>
      <sz val="12"/>
      <color rgb="FF000000"/>
      <name val="Calibri"/>
      <family val="2"/>
    </font>
    <font>
      <b/>
      <sz val="12"/>
      <color rgb="FF000000"/>
      <name val="Calibri"/>
      <family val="2"/>
    </font>
    <font>
      <sz val="12"/>
      <color theme="1"/>
      <name val="Calibri"/>
      <family val="2"/>
    </font>
    <font>
      <b/>
      <sz val="12"/>
      <color theme="1"/>
      <name val="Calibri"/>
      <family val="2"/>
    </font>
    <font>
      <i/>
      <sz val="12"/>
      <color theme="1"/>
      <name val="Calibri"/>
      <family val="2"/>
    </font>
    <font>
      <u/>
      <sz val="12"/>
      <color rgb="FF000000"/>
      <name val="Calibri"/>
      <family val="2"/>
    </font>
    <font>
      <sz val="11"/>
      <color theme="1"/>
      <name val="Aptos Narrow"/>
      <family val="2"/>
      <scheme val="minor"/>
    </font>
    <font>
      <sz val="10"/>
      <name val="Arial"/>
      <family val="2"/>
    </font>
    <font>
      <sz val="12"/>
      <name val="Arial"/>
      <family val="2"/>
    </font>
    <font>
      <sz val="10"/>
      <name val="Arial"/>
      <family val="2"/>
    </font>
    <font>
      <b/>
      <sz val="12"/>
      <name val="Arial"/>
      <family val="2"/>
    </font>
    <font>
      <b/>
      <sz val="10"/>
      <name val="Arial"/>
      <family val="2"/>
    </font>
    <font>
      <sz val="10"/>
      <color rgb="FF00B050"/>
      <name val="Arial"/>
      <family val="2"/>
    </font>
    <font>
      <b/>
      <sz val="10"/>
      <name val="Times New Roman"/>
      <family val="1"/>
    </font>
    <font>
      <sz val="10"/>
      <color theme="1"/>
      <name val="Arial"/>
      <family val="2"/>
    </font>
    <font>
      <u/>
      <sz val="11"/>
      <color theme="10"/>
      <name val="Aptos Narrow"/>
      <family val="2"/>
      <scheme val="minor"/>
    </font>
    <font>
      <sz val="12"/>
      <name val="Calibri"/>
      <family val="2"/>
    </font>
    <font>
      <b/>
      <sz val="12"/>
      <name val="Calibri"/>
      <family val="2"/>
    </font>
    <font>
      <b/>
      <sz val="10"/>
      <name val="Calibri"/>
      <family val="2"/>
    </font>
    <font>
      <sz val="12"/>
      <color rgb="FFFF0000"/>
      <name val="Calibri"/>
      <family val="2"/>
    </font>
    <font>
      <sz val="12"/>
      <color indexed="8"/>
      <name val="Calibri"/>
      <family val="2"/>
    </font>
    <font>
      <sz val="12"/>
      <color rgb="FF00B050"/>
      <name val="Calibri"/>
      <family val="2"/>
    </font>
    <font>
      <b/>
      <sz val="12"/>
      <color rgb="FF00B050"/>
      <name val="Calibri"/>
      <family val="2"/>
    </font>
    <font>
      <b/>
      <sz val="10"/>
      <color rgb="FF00B050"/>
      <name val="Arial"/>
      <family val="2"/>
    </font>
  </fonts>
  <fills count="7">
    <fill>
      <patternFill patternType="none"/>
    </fill>
    <fill>
      <patternFill patternType="gray125"/>
    </fill>
    <fill>
      <patternFill patternType="solid">
        <fgColor theme="3" tint="0.89999084444715716"/>
        <bgColor indexed="64"/>
      </patternFill>
    </fill>
    <fill>
      <patternFill patternType="solid">
        <fgColor rgb="FFFFFF00"/>
        <bgColor indexed="64"/>
      </patternFill>
    </fill>
    <fill>
      <patternFill patternType="solid">
        <fgColor theme="6" tint="0.79998168889431442"/>
        <bgColor indexed="64"/>
      </patternFill>
    </fill>
    <fill>
      <patternFill patternType="solid">
        <fgColor rgb="FFFFFF99"/>
        <bgColor indexed="64"/>
      </patternFill>
    </fill>
    <fill>
      <patternFill patternType="solid">
        <fgColor theme="2"/>
        <bgColor indexed="64"/>
      </patternFill>
    </fill>
  </fills>
  <borders count="21">
    <border>
      <left/>
      <right/>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style="thin">
        <color rgb="FF000000"/>
      </right>
      <top/>
      <bottom/>
      <diagonal/>
    </border>
    <border>
      <left/>
      <right style="thin">
        <color rgb="FF000000"/>
      </right>
      <top/>
      <bottom style="thin">
        <color rgb="FF000000"/>
      </bottom>
      <diagonal/>
    </border>
    <border>
      <left/>
      <right/>
      <top/>
      <bottom style="thin">
        <color rgb="FF000000"/>
      </bottom>
      <diagonal/>
    </border>
    <border>
      <left style="thin">
        <color rgb="FF000000"/>
      </left>
      <right/>
      <top/>
      <bottom/>
      <diagonal/>
    </border>
    <border>
      <left style="thin">
        <color rgb="FF000000"/>
      </left>
      <right/>
      <top/>
      <bottom style="thin">
        <color rgb="FF000000"/>
      </bottom>
      <diagonal/>
    </border>
    <border>
      <left/>
      <right/>
      <top style="medium">
        <color rgb="FF000000"/>
      </top>
      <bottom/>
      <diagonal/>
    </border>
    <border>
      <left/>
      <right/>
      <top/>
      <bottom style="medium">
        <color rgb="FF000000"/>
      </bottom>
      <diagonal/>
    </border>
    <border>
      <left style="thin">
        <color indexed="64"/>
      </left>
      <right/>
      <top/>
      <bottom/>
      <diagonal/>
    </border>
    <border>
      <left style="medium">
        <color indexed="64"/>
      </left>
      <right/>
      <top/>
      <bottom/>
      <diagonal/>
    </border>
    <border>
      <left style="medium">
        <color indexed="64"/>
      </left>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s>
  <cellStyleXfs count="10">
    <xf numFmtId="0" fontId="0" fillId="0" borderId="0"/>
    <xf numFmtId="0" fontId="9" fillId="0" borderId="0"/>
    <xf numFmtId="9" fontId="11" fillId="0" borderId="0" applyFont="0" applyFill="0" applyBorder="0" applyAlignment="0" applyProtection="0"/>
    <xf numFmtId="43" fontId="11" fillId="0" borderId="0" applyFont="0" applyFill="0" applyBorder="0" applyAlignment="0" applyProtection="0"/>
    <xf numFmtId="0" fontId="8" fillId="0" borderId="0"/>
    <xf numFmtId="43" fontId="8" fillId="0" borderId="0" applyFont="0" applyFill="0" applyBorder="0" applyAlignment="0" applyProtection="0"/>
    <xf numFmtId="9" fontId="8" fillId="0" borderId="0" applyFont="0" applyFill="0" applyBorder="0" applyAlignment="0" applyProtection="0"/>
    <xf numFmtId="43" fontId="11" fillId="0" borderId="0" applyFont="0" applyFill="0" applyBorder="0" applyAlignment="0" applyProtection="0"/>
    <xf numFmtId="0" fontId="8" fillId="0" borderId="0"/>
    <xf numFmtId="0" fontId="17" fillId="0" borderId="0" applyNumberFormat="0" applyFill="0" applyBorder="0" applyAlignment="0" applyProtection="0"/>
  </cellStyleXfs>
  <cellXfs count="173">
    <xf numFmtId="0" fontId="0" fillId="0" borderId="0" xfId="0"/>
    <xf numFmtId="0" fontId="1" fillId="0" borderId="0" xfId="0" applyFont="1"/>
    <xf numFmtId="0" fontId="4" fillId="0" borderId="0" xfId="0" applyFont="1"/>
    <xf numFmtId="0" fontId="5" fillId="0" borderId="8" xfId="0" applyFont="1" applyBorder="1"/>
    <xf numFmtId="0" fontId="5" fillId="2" borderId="7" xfId="0" applyFont="1" applyFill="1" applyBorder="1"/>
    <xf numFmtId="0" fontId="2" fillId="0" borderId="0" xfId="0" applyFont="1" applyAlignment="1">
      <alignment wrapText="1"/>
    </xf>
    <xf numFmtId="0" fontId="2" fillId="0" borderId="0" xfId="0" applyFont="1"/>
    <xf numFmtId="0" fontId="3" fillId="2" borderId="7" xfId="0" applyFont="1" applyFill="1" applyBorder="1" applyAlignment="1">
      <alignment horizontal="left" wrapText="1"/>
    </xf>
    <xf numFmtId="0" fontId="2" fillId="0" borderId="7" xfId="0" applyFont="1" applyBorder="1" applyAlignment="1">
      <alignment wrapText="1"/>
    </xf>
    <xf numFmtId="0" fontId="11" fillId="0" borderId="0" xfId="1" applyFont="1"/>
    <xf numFmtId="0" fontId="12" fillId="0" borderId="0" xfId="1" applyFont="1" applyAlignment="1">
      <alignment horizontal="center" vertical="center"/>
    </xf>
    <xf numFmtId="0" fontId="12" fillId="4" borderId="0" xfId="1" applyFont="1" applyFill="1" applyAlignment="1">
      <alignment horizontal="center" vertical="center"/>
    </xf>
    <xf numFmtId="3" fontId="10" fillId="0" borderId="0" xfId="1" applyNumberFormat="1" applyFont="1" applyAlignment="1">
      <alignment horizontal="center"/>
    </xf>
    <xf numFmtId="3" fontId="10" fillId="0" borderId="0" xfId="1" applyNumberFormat="1" applyFont="1"/>
    <xf numFmtId="4" fontId="10" fillId="0" borderId="0" xfId="1" applyNumberFormat="1" applyFont="1"/>
    <xf numFmtId="0" fontId="10" fillId="0" borderId="0" xfId="1" applyFont="1"/>
    <xf numFmtId="0" fontId="10" fillId="0" borderId="0" xfId="1" applyFont="1" applyAlignment="1">
      <alignment horizontal="center"/>
    </xf>
    <xf numFmtId="2" fontId="10" fillId="0" borderId="0" xfId="1" applyNumberFormat="1" applyFont="1"/>
    <xf numFmtId="0" fontId="9" fillId="0" borderId="0" xfId="1"/>
    <xf numFmtId="4" fontId="9" fillId="0" borderId="0" xfId="1" applyNumberFormat="1"/>
    <xf numFmtId="2" fontId="11" fillId="0" borderId="0" xfId="1" applyNumberFormat="1" applyFont="1"/>
    <xf numFmtId="2" fontId="9" fillId="0" borderId="0" xfId="1" applyNumberFormat="1"/>
    <xf numFmtId="4" fontId="11" fillId="0" borderId="0" xfId="1" applyNumberFormat="1" applyFont="1"/>
    <xf numFmtId="0" fontId="14" fillId="0" borderId="0" xfId="1" applyFont="1"/>
    <xf numFmtId="0" fontId="13" fillId="0" borderId="0" xfId="1" applyFont="1"/>
    <xf numFmtId="43" fontId="9" fillId="0" borderId="0" xfId="1" applyNumberFormat="1"/>
    <xf numFmtId="165" fontId="9" fillId="0" borderId="0" xfId="1" applyNumberFormat="1"/>
    <xf numFmtId="165" fontId="11" fillId="0" borderId="0" xfId="3" applyNumberFormat="1" applyFont="1" applyFill="1" applyBorder="1"/>
    <xf numFmtId="165" fontId="11" fillId="0" borderId="0" xfId="1" applyNumberFormat="1" applyFont="1"/>
    <xf numFmtId="43" fontId="0" fillId="0" borderId="0" xfId="3" applyFont="1"/>
    <xf numFmtId="43" fontId="11" fillId="0" borderId="0" xfId="3" applyFont="1" applyFill="1" applyBorder="1"/>
    <xf numFmtId="43" fontId="14" fillId="0" borderId="0" xfId="3" applyFont="1" applyFill="1" applyBorder="1"/>
    <xf numFmtId="4" fontId="11" fillId="0" borderId="0" xfId="1" applyNumberFormat="1" applyFont="1" applyAlignment="1">
      <alignment horizontal="left" vertical="top"/>
    </xf>
    <xf numFmtId="9" fontId="0" fillId="0" borderId="0" xfId="2" applyFont="1" applyFill="1" applyBorder="1"/>
    <xf numFmtId="4" fontId="15" fillId="0" borderId="0" xfId="1" applyNumberFormat="1" applyFont="1" applyAlignment="1">
      <alignment horizontal="right" wrapText="1"/>
    </xf>
    <xf numFmtId="165" fontId="14" fillId="0" borderId="0" xfId="1" applyNumberFormat="1" applyFont="1"/>
    <xf numFmtId="0" fontId="8" fillId="0" borderId="0" xfId="8"/>
    <xf numFmtId="0" fontId="16" fillId="0" borderId="0" xfId="8" applyFont="1"/>
    <xf numFmtId="2" fontId="8" fillId="0" borderId="0" xfId="8" applyNumberFormat="1"/>
    <xf numFmtId="0" fontId="17" fillId="0" borderId="0" xfId="9" applyAlignment="1">
      <alignment wrapText="1"/>
    </xf>
    <xf numFmtId="0" fontId="1" fillId="0" borderId="10" xfId="0" applyFont="1" applyBorder="1" applyAlignment="1">
      <alignment horizontal="left"/>
    </xf>
    <xf numFmtId="0" fontId="6" fillId="0" borderId="9" xfId="0" applyFont="1" applyBorder="1" applyAlignment="1">
      <alignment horizontal="left"/>
    </xf>
    <xf numFmtId="0" fontId="1" fillId="0" borderId="10" xfId="0" applyFont="1" applyBorder="1" applyAlignment="1">
      <alignment horizontal="left"/>
    </xf>
    <xf numFmtId="0" fontId="2" fillId="0" borderId="5" xfId="0" applyFont="1" applyBorder="1" applyAlignment="1">
      <alignment horizontal="left" wrapText="1"/>
    </xf>
    <xf numFmtId="0" fontId="2" fillId="0" borderId="13" xfId="0" applyFont="1" applyBorder="1" applyAlignment="1">
      <alignment horizontal="left" wrapText="1"/>
    </xf>
    <xf numFmtId="0" fontId="2" fillId="0" borderId="6" xfId="0" applyFont="1" applyBorder="1" applyAlignment="1">
      <alignment horizontal="left" wrapText="1"/>
    </xf>
    <xf numFmtId="0" fontId="0" fillId="0" borderId="12" xfId="0" applyBorder="1" applyAlignment="1">
      <alignment horizontal="center"/>
    </xf>
    <xf numFmtId="0" fontId="1" fillId="0" borderId="10" xfId="0" quotePrefix="1" applyFont="1" applyBorder="1" applyAlignment="1">
      <alignment horizontal="left" wrapText="1"/>
    </xf>
    <xf numFmtId="0" fontId="6" fillId="0" borderId="11" xfId="0" applyFont="1" applyBorder="1" applyAlignment="1">
      <alignment horizontal="left"/>
    </xf>
    <xf numFmtId="0" fontId="2" fillId="0" borderId="0" xfId="0" applyFont="1" applyAlignment="1">
      <alignment horizontal="left" wrapText="1"/>
    </xf>
    <xf numFmtId="0" fontId="2" fillId="0" borderId="0" xfId="0" applyFont="1" applyAlignment="1">
      <alignment horizontal="center" wrapText="1"/>
    </xf>
    <xf numFmtId="0" fontId="5" fillId="3" borderId="1" xfId="0" applyFont="1" applyFill="1" applyBorder="1" applyAlignment="1">
      <alignment horizontal="left"/>
    </xf>
    <xf numFmtId="0" fontId="5" fillId="3" borderId="12" xfId="0" applyFont="1" applyFill="1" applyBorder="1" applyAlignment="1">
      <alignment horizontal="left"/>
    </xf>
    <xf numFmtId="0" fontId="5" fillId="3" borderId="2" xfId="0" applyFont="1" applyFill="1" applyBorder="1" applyAlignment="1">
      <alignment horizontal="left"/>
    </xf>
    <xf numFmtId="0" fontId="2" fillId="0" borderId="3" xfId="0" applyFont="1" applyBorder="1" applyAlignment="1">
      <alignment horizontal="left" wrapText="1"/>
    </xf>
    <xf numFmtId="0" fontId="2" fillId="0" borderId="4" xfId="0" applyFont="1" applyBorder="1" applyAlignment="1">
      <alignment horizontal="left" wrapText="1"/>
    </xf>
    <xf numFmtId="0" fontId="2" fillId="0" borderId="3" xfId="0" applyFont="1" applyBorder="1" applyAlignment="1">
      <alignment horizontal="left"/>
    </xf>
    <xf numFmtId="0" fontId="2" fillId="0" borderId="0" xfId="0" applyFont="1" applyAlignment="1">
      <alignment horizontal="left"/>
    </xf>
    <xf numFmtId="0" fontId="2" fillId="0" borderId="4" xfId="0" applyFont="1" applyBorder="1" applyAlignment="1">
      <alignment horizontal="left"/>
    </xf>
    <xf numFmtId="0" fontId="0" fillId="0" borderId="3" xfId="0" applyBorder="1" applyAlignment="1">
      <alignment horizontal="left"/>
    </xf>
    <xf numFmtId="0" fontId="0" fillId="0" borderId="0" xfId="0" applyAlignment="1">
      <alignment horizontal="left"/>
    </xf>
    <xf numFmtId="0" fontId="0" fillId="0" borderId="4" xfId="0" applyBorder="1" applyAlignment="1">
      <alignment horizontal="left"/>
    </xf>
    <xf numFmtId="0" fontId="0" fillId="0" borderId="0" xfId="0"/>
    <xf numFmtId="14" fontId="1" fillId="0" borderId="10" xfId="0" applyNumberFormat="1" applyFont="1" applyBorder="1" applyAlignment="1">
      <alignment horizontal="left"/>
    </xf>
    <xf numFmtId="0" fontId="1" fillId="0" borderId="0" xfId="0" applyFont="1" applyAlignment="1">
      <alignment horizontal="left"/>
    </xf>
    <xf numFmtId="0" fontId="1" fillId="0" borderId="0" xfId="0" applyFont="1" applyAlignment="1">
      <alignment horizontal="left"/>
    </xf>
    <xf numFmtId="0" fontId="1" fillId="0" borderId="0" xfId="0" applyFont="1" applyAlignment="1">
      <alignment wrapText="1"/>
    </xf>
    <xf numFmtId="0" fontId="3" fillId="0" borderId="0" xfId="0" applyFont="1" applyAlignment="1">
      <alignment horizontal="left" wrapText="1"/>
    </xf>
    <xf numFmtId="17" fontId="1" fillId="0" borderId="10" xfId="0" applyNumberFormat="1" applyFont="1" applyBorder="1" applyAlignment="1">
      <alignment horizontal="left"/>
    </xf>
    <xf numFmtId="0" fontId="1" fillId="0" borderId="7" xfId="0" applyFont="1" applyBorder="1"/>
    <xf numFmtId="0" fontId="1" fillId="0" borderId="10" xfId="0" applyFont="1" applyBorder="1" applyAlignment="1">
      <alignment horizontal="left" wrapText="1"/>
    </xf>
    <xf numFmtId="0" fontId="1" fillId="0" borderId="0" xfId="0" applyFont="1" applyAlignment="1">
      <alignment horizontal="left" wrapText="1"/>
    </xf>
    <xf numFmtId="0" fontId="18" fillId="4" borderId="20" xfId="1" applyFont="1" applyFill="1" applyBorder="1" applyAlignment="1">
      <alignment horizontal="center" vertical="center"/>
    </xf>
    <xf numFmtId="2" fontId="19" fillId="0" borderId="20" xfId="1" applyNumberFormat="1" applyFont="1" applyBorder="1" applyAlignment="1">
      <alignment wrapText="1"/>
    </xf>
    <xf numFmtId="0" fontId="19" fillId="0" borderId="20" xfId="1" applyFont="1" applyBorder="1" applyAlignment="1">
      <alignment wrapText="1"/>
    </xf>
    <xf numFmtId="0" fontId="20" fillId="0" borderId="20" xfId="1" applyFont="1" applyBorder="1"/>
    <xf numFmtId="3" fontId="18" fillId="0" borderId="20" xfId="1" applyNumberFormat="1" applyFont="1" applyBorder="1" applyAlignment="1">
      <alignment horizontal="center"/>
    </xf>
    <xf numFmtId="3" fontId="18" fillId="0" borderId="20" xfId="1" applyNumberFormat="1" applyFont="1" applyBorder="1"/>
    <xf numFmtId="0" fontId="18" fillId="0" borderId="0" xfId="1" applyFont="1"/>
    <xf numFmtId="0" fontId="5" fillId="0" borderId="0" xfId="0" applyFont="1"/>
    <xf numFmtId="3" fontId="18" fillId="0" borderId="20" xfId="1" applyNumberFormat="1" applyFont="1" applyBorder="1" applyAlignment="1">
      <alignment horizontal="center"/>
    </xf>
    <xf numFmtId="0" fontId="19" fillId="0" borderId="0" xfId="1" applyFont="1" applyAlignment="1">
      <alignment wrapText="1"/>
    </xf>
    <xf numFmtId="0" fontId="19" fillId="0" borderId="0" xfId="1" applyFont="1"/>
    <xf numFmtId="4" fontId="18" fillId="0" borderId="0" xfId="1" applyNumberFormat="1" applyFont="1"/>
    <xf numFmtId="1" fontId="18" fillId="0" borderId="0" xfId="1" applyNumberFormat="1" applyFont="1"/>
    <xf numFmtId="2" fontId="18" fillId="0" borderId="0" xfId="1" applyNumberFormat="1" applyFont="1"/>
    <xf numFmtId="164" fontId="18" fillId="6" borderId="0" xfId="1" applyNumberFormat="1" applyFont="1" applyFill="1"/>
    <xf numFmtId="1" fontId="18" fillId="6" borderId="0" xfId="1" applyNumberFormat="1" applyFont="1" applyFill="1"/>
    <xf numFmtId="0" fontId="18" fillId="6" borderId="0" xfId="1" applyFont="1" applyFill="1"/>
    <xf numFmtId="9" fontId="1" fillId="6" borderId="0" xfId="2" applyFont="1" applyFill="1"/>
    <xf numFmtId="164" fontId="18" fillId="0" borderId="0" xfId="1" applyNumberFormat="1" applyFont="1"/>
    <xf numFmtId="10" fontId="18" fillId="0" borderId="0" xfId="1" applyNumberFormat="1" applyFont="1"/>
    <xf numFmtId="10" fontId="18" fillId="6" borderId="0" xfId="1" applyNumberFormat="1" applyFont="1" applyFill="1"/>
    <xf numFmtId="2" fontId="21" fillId="0" borderId="0" xfId="1" applyNumberFormat="1" applyFont="1"/>
    <xf numFmtId="43" fontId="18" fillId="0" borderId="0" xfId="3" applyFont="1" applyFill="1"/>
    <xf numFmtId="9" fontId="18" fillId="0" borderId="0" xfId="2" applyFont="1" applyFill="1"/>
    <xf numFmtId="9" fontId="18" fillId="0" borderId="0" xfId="2" applyFont="1"/>
    <xf numFmtId="4" fontId="18" fillId="0" borderId="0" xfId="1" applyNumberFormat="1" applyFont="1" applyAlignment="1">
      <alignment horizontal="right" wrapText="1"/>
    </xf>
    <xf numFmtId="4" fontId="22" fillId="0" borderId="0" xfId="1" applyNumberFormat="1" applyFont="1" applyAlignment="1">
      <alignment horizontal="right" wrapText="1"/>
    </xf>
    <xf numFmtId="9" fontId="22" fillId="0" borderId="0" xfId="1" applyNumberFormat="1" applyFont="1" applyAlignment="1">
      <alignment horizontal="right" wrapText="1"/>
    </xf>
    <xf numFmtId="0" fontId="19" fillId="6" borderId="0" xfId="1" applyFont="1" applyFill="1" applyAlignment="1">
      <alignment horizontal="left" wrapText="1"/>
    </xf>
    <xf numFmtId="49" fontId="19" fillId="0" borderId="0" xfId="1" applyNumberFormat="1" applyFont="1" applyAlignment="1">
      <alignment horizontal="left" wrapText="1"/>
    </xf>
    <xf numFmtId="0" fontId="19" fillId="0" borderId="0" xfId="1" applyFont="1" applyAlignment="1">
      <alignment horizontal="left" wrapText="1"/>
    </xf>
    <xf numFmtId="4" fontId="19" fillId="0" borderId="0" xfId="1" applyNumberFormat="1" applyFont="1"/>
    <xf numFmtId="2" fontId="19" fillId="0" borderId="0" xfId="1" applyNumberFormat="1" applyFont="1"/>
    <xf numFmtId="9" fontId="19" fillId="0" borderId="0" xfId="2" applyFont="1" applyFill="1"/>
    <xf numFmtId="0" fontId="19" fillId="4" borderId="20" xfId="1" applyFont="1" applyFill="1" applyBorder="1" applyAlignment="1">
      <alignment horizontal="center" vertical="center"/>
    </xf>
    <xf numFmtId="3" fontId="19" fillId="0" borderId="20" xfId="1" applyNumberFormat="1" applyFont="1" applyBorder="1" applyAlignment="1">
      <alignment horizontal="center"/>
    </xf>
    <xf numFmtId="0" fontId="19" fillId="0" borderId="0" xfId="1" applyFont="1" applyAlignment="1">
      <alignment vertical="center"/>
    </xf>
    <xf numFmtId="0" fontId="18" fillId="0" borderId="14" xfId="1" applyFont="1" applyBorder="1"/>
    <xf numFmtId="0" fontId="23" fillId="0" borderId="0" xfId="1" applyFont="1"/>
    <xf numFmtId="0" fontId="19" fillId="0" borderId="15" xfId="1" applyFont="1" applyBorder="1"/>
    <xf numFmtId="0" fontId="19" fillId="0" borderId="14" xfId="1" applyFont="1" applyBorder="1"/>
    <xf numFmtId="49" fontId="18" fillId="0" borderId="16" xfId="1" applyNumberFormat="1" applyFont="1" applyBorder="1" applyAlignment="1">
      <alignment horizontal="left" wrapText="1"/>
    </xf>
    <xf numFmtId="49" fontId="18" fillId="0" borderId="17" xfId="1" applyNumberFormat="1" applyFont="1" applyBorder="1" applyAlignment="1">
      <alignment horizontal="left" wrapText="1"/>
    </xf>
    <xf numFmtId="49" fontId="18" fillId="0" borderId="18" xfId="1" applyNumberFormat="1" applyFont="1" applyBorder="1" applyAlignment="1">
      <alignment horizontal="left" wrapText="1"/>
    </xf>
    <xf numFmtId="0" fontId="19" fillId="0" borderId="0" xfId="1" applyFont="1" applyAlignment="1">
      <alignment horizontal="center"/>
    </xf>
    <xf numFmtId="43" fontId="18" fillId="0" borderId="15" xfId="1" applyNumberFormat="1" applyFont="1" applyBorder="1"/>
    <xf numFmtId="43" fontId="18" fillId="0" borderId="0" xfId="1" applyNumberFormat="1" applyFont="1"/>
    <xf numFmtId="165" fontId="18" fillId="0" borderId="0" xfId="1" applyNumberFormat="1" applyFont="1"/>
    <xf numFmtId="9" fontId="1" fillId="5" borderId="0" xfId="2" applyFont="1" applyFill="1"/>
    <xf numFmtId="9" fontId="18" fillId="5" borderId="0" xfId="2" applyFont="1" applyFill="1" applyBorder="1"/>
    <xf numFmtId="165" fontId="18" fillId="0" borderId="0" xfId="1" applyNumberFormat="1" applyFont="1" applyAlignment="1">
      <alignment wrapText="1"/>
    </xf>
    <xf numFmtId="165" fontId="18" fillId="0" borderId="0" xfId="3" applyNumberFormat="1" applyFont="1" applyFill="1" applyBorder="1"/>
    <xf numFmtId="0" fontId="18" fillId="5" borderId="0" xfId="1" applyFont="1" applyFill="1"/>
    <xf numFmtId="43" fontId="19" fillId="0" borderId="15" xfId="1" applyNumberFormat="1" applyFont="1" applyBorder="1"/>
    <xf numFmtId="43" fontId="19" fillId="0" borderId="0" xfId="1" applyNumberFormat="1" applyFont="1"/>
    <xf numFmtId="165" fontId="19" fillId="0" borderId="0" xfId="1" applyNumberFormat="1" applyFont="1"/>
    <xf numFmtId="9" fontId="5" fillId="5" borderId="0" xfId="2" applyFont="1" applyFill="1"/>
    <xf numFmtId="9" fontId="19" fillId="5" borderId="0" xfId="2" applyFont="1" applyFill="1" applyBorder="1"/>
    <xf numFmtId="165" fontId="19" fillId="0" borderId="0" xfId="1" applyNumberFormat="1" applyFont="1" applyAlignment="1">
      <alignment wrapText="1"/>
    </xf>
    <xf numFmtId="165" fontId="19" fillId="0" borderId="0" xfId="3" applyNumberFormat="1" applyFont="1" applyFill="1" applyBorder="1"/>
    <xf numFmtId="43" fontId="19" fillId="0" borderId="0" xfId="3" applyFont="1" applyFill="1" applyBorder="1"/>
    <xf numFmtId="43" fontId="1" fillId="0" borderId="0" xfId="3" applyFont="1"/>
    <xf numFmtId="43" fontId="18" fillId="0" borderId="0" xfId="3" applyFont="1" applyFill="1" applyBorder="1"/>
    <xf numFmtId="9" fontId="18" fillId="0" borderId="0" xfId="3" applyNumberFormat="1" applyFont="1" applyFill="1" applyBorder="1"/>
    <xf numFmtId="9" fontId="18" fillId="0" borderId="0" xfId="2" applyFont="1" applyFill="1" applyBorder="1"/>
    <xf numFmtId="43" fontId="23" fillId="0" borderId="0" xfId="3" applyFont="1" applyFill="1" applyBorder="1"/>
    <xf numFmtId="0" fontId="19" fillId="0" borderId="0" xfId="1" applyFont="1" applyAlignment="1">
      <alignment horizontal="left"/>
    </xf>
    <xf numFmtId="0" fontId="1" fillId="0" borderId="0" xfId="4" applyFont="1"/>
    <xf numFmtId="165" fontId="1" fillId="0" borderId="0" xfId="5" applyNumberFormat="1" applyFont="1"/>
    <xf numFmtId="9" fontId="1" fillId="0" borderId="0" xfId="6" applyFont="1"/>
    <xf numFmtId="0" fontId="24" fillId="0" borderId="0" xfId="1" applyFont="1"/>
    <xf numFmtId="0" fontId="25" fillId="0" borderId="0" xfId="1" applyFont="1"/>
    <xf numFmtId="49" fontId="18" fillId="0" borderId="16" xfId="1" applyNumberFormat="1" applyFont="1" applyBorder="1" applyAlignment="1">
      <alignment horizontal="right" wrapText="1"/>
    </xf>
    <xf numFmtId="49" fontId="18" fillId="0" borderId="17" xfId="1" applyNumberFormat="1" applyFont="1" applyBorder="1" applyAlignment="1">
      <alignment horizontal="right" wrapText="1"/>
    </xf>
    <xf numFmtId="166" fontId="19" fillId="0" borderId="0" xfId="7" applyNumberFormat="1" applyFont="1"/>
    <xf numFmtId="43" fontId="18" fillId="0" borderId="15" xfId="7" applyFont="1" applyBorder="1"/>
    <xf numFmtId="43" fontId="18" fillId="0" borderId="0" xfId="7" applyFont="1"/>
    <xf numFmtId="3" fontId="18" fillId="0" borderId="0" xfId="1" applyNumberFormat="1" applyFont="1"/>
    <xf numFmtId="9" fontId="1" fillId="5" borderId="0" xfId="2" applyFont="1" applyFill="1" applyBorder="1"/>
    <xf numFmtId="3" fontId="18" fillId="0" borderId="0" xfId="1" applyNumberFormat="1" applyFont="1" applyAlignment="1">
      <alignment wrapText="1"/>
    </xf>
    <xf numFmtId="0" fontId="18" fillId="0" borderId="0" xfId="1" applyFont="1" applyAlignment="1">
      <alignment wrapText="1"/>
    </xf>
    <xf numFmtId="4" fontId="18" fillId="0" borderId="0" xfId="3" applyNumberFormat="1" applyFont="1" applyFill="1" applyBorder="1"/>
    <xf numFmtId="9" fontId="1" fillId="0" borderId="0" xfId="2" applyFont="1" applyFill="1" applyBorder="1"/>
    <xf numFmtId="167" fontId="18" fillId="0" borderId="0" xfId="3" applyNumberFormat="1" applyFont="1" applyFill="1" applyBorder="1"/>
    <xf numFmtId="43" fontId="18" fillId="5" borderId="0" xfId="7" applyFont="1" applyFill="1"/>
    <xf numFmtId="43" fontId="1" fillId="0" borderId="0" xfId="7" applyFont="1"/>
    <xf numFmtId="168" fontId="18" fillId="0" borderId="0" xfId="1" applyNumberFormat="1" applyFont="1"/>
    <xf numFmtId="9" fontId="1" fillId="5" borderId="19" xfId="2" applyFont="1" applyFill="1" applyBorder="1"/>
    <xf numFmtId="43" fontId="18" fillId="0" borderId="0" xfId="7" applyFont="1" applyBorder="1"/>
    <xf numFmtId="4" fontId="18" fillId="0" borderId="0" xfId="7" applyNumberFormat="1" applyFont="1" applyFill="1" applyBorder="1"/>
    <xf numFmtId="43" fontId="18" fillId="0" borderId="14" xfId="7" applyFont="1" applyBorder="1"/>
    <xf numFmtId="0" fontId="19" fillId="0" borderId="0" xfId="1" applyFont="1" applyAlignment="1">
      <alignment horizontal="left" wrapText="1"/>
    </xf>
    <xf numFmtId="43" fontId="18" fillId="0" borderId="0" xfId="7" applyFont="1" applyBorder="1" applyAlignment="1">
      <alignment horizontal="left"/>
    </xf>
    <xf numFmtId="0" fontId="18" fillId="0" borderId="0" xfId="1" applyFont="1" applyAlignment="1">
      <alignment horizontal="left" wrapText="1"/>
    </xf>
    <xf numFmtId="43" fontId="18" fillId="0" borderId="0" xfId="7" applyFont="1" applyBorder="1" applyAlignment="1">
      <alignment horizontal="left" wrapText="1"/>
    </xf>
    <xf numFmtId="9" fontId="1" fillId="0" borderId="0" xfId="2" applyFont="1"/>
    <xf numFmtId="0" fontId="1" fillId="0" borderId="0" xfId="8" applyFont="1"/>
    <xf numFmtId="43" fontId="1" fillId="0" borderId="0" xfId="8" applyNumberFormat="1" applyFont="1"/>
    <xf numFmtId="4" fontId="1" fillId="0" borderId="0" xfId="8" applyNumberFormat="1" applyFont="1"/>
    <xf numFmtId="2" fontId="1" fillId="0" borderId="0" xfId="8" applyNumberFormat="1" applyFont="1"/>
    <xf numFmtId="43" fontId="18" fillId="0" borderId="0" xfId="7" applyFont="1" applyAlignment="1">
      <alignment horizontal="center" wrapText="1"/>
    </xf>
  </cellXfs>
  <cellStyles count="10">
    <cellStyle name="Comma 2" xfId="3" xr:uid="{55C2D53A-C4B7-4AF5-A34E-6D8FD5317C68}"/>
    <cellStyle name="Comma 3" xfId="7" xr:uid="{8E49FB58-275C-4C2A-99CD-F439D991D477}"/>
    <cellStyle name="Comma 5" xfId="5" xr:uid="{B883DD2C-1C8F-472C-8B9D-F8C570E210DF}"/>
    <cellStyle name="Hyperlink" xfId="9" builtinId="8"/>
    <cellStyle name="Normal" xfId="0" builtinId="0"/>
    <cellStyle name="Normal 2" xfId="1" xr:uid="{E5D34339-636E-4CA9-9A4F-FDF629B6D60B}"/>
    <cellStyle name="Normal 6" xfId="4" xr:uid="{A4DFA9EE-EA30-4AD9-86DA-408FA18A4326}"/>
    <cellStyle name="Normal 8" xfId="8" xr:uid="{320DF016-44C4-4B48-99CB-13051181D9DA}"/>
    <cellStyle name="Percent 2" xfId="2" xr:uid="{F0B78C24-12AA-46A5-9DEF-C149F126AEE1}"/>
    <cellStyle name="Percent 3" xfId="6" xr:uid="{B58A0788-5C68-4227-9687-9CFC501DE1B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US"/>
              <a:t>Underwater Bay Grass Abundance</a:t>
            </a:r>
          </a:p>
        </c:rich>
      </c:tx>
      <c:layout>
        <c:manualLayout>
          <c:xMode val="edge"/>
          <c:yMode val="edge"/>
          <c:x val="0.29166715271702098"/>
          <c:y val="3.8167938931297697E-2"/>
        </c:manualLayout>
      </c:layout>
      <c:overlay val="0"/>
      <c:spPr>
        <a:noFill/>
        <a:ln w="25400">
          <a:noFill/>
        </a:ln>
      </c:spPr>
    </c:title>
    <c:autoTitleDeleted val="0"/>
    <c:plotArea>
      <c:layout>
        <c:manualLayout>
          <c:layoutTarget val="inner"/>
          <c:xMode val="edge"/>
          <c:yMode val="edge"/>
          <c:x val="0.12962982498707701"/>
          <c:y val="0.12256189350377"/>
          <c:w val="0.73285723296008398"/>
          <c:h val="0.75100635492415801"/>
        </c:manualLayout>
      </c:layout>
      <c:barChart>
        <c:barDir val="col"/>
        <c:grouping val="stacked"/>
        <c:varyColors val="0"/>
        <c:ser>
          <c:idx val="1"/>
          <c:order val="0"/>
          <c:tx>
            <c:strRef>
              <c:f>'ChesapeakeProgress Summary'!$B$1</c:f>
              <c:strCache>
                <c:ptCount val="1"/>
                <c:pt idx="0">
                  <c:v>Underwater Bay Grasses (acreage)</c:v>
                </c:pt>
              </c:strCache>
            </c:strRef>
          </c:tx>
          <c:spPr>
            <a:solidFill>
              <a:srgbClr val="993366"/>
            </a:solidFill>
            <a:ln w="12700">
              <a:solidFill>
                <a:srgbClr val="000000"/>
              </a:solidFill>
              <a:prstDash val="solid"/>
            </a:ln>
          </c:spPr>
          <c:invertIfNegative val="0"/>
          <c:cat>
            <c:numRef>
              <c:f>'ChesapeakeProgress Summary'!$A$2:$A$43</c:f>
              <c:numCache>
                <c:formatCode>General</c:formatCode>
                <c:ptCount val="42"/>
                <c:pt idx="0">
                  <c:v>1984</c:v>
                </c:pt>
                <c:pt idx="1">
                  <c:v>1985</c:v>
                </c:pt>
                <c:pt idx="2">
                  <c:v>1986</c:v>
                </c:pt>
                <c:pt idx="3">
                  <c:v>1987</c:v>
                </c:pt>
                <c:pt idx="4">
                  <c:v>1988</c:v>
                </c:pt>
                <c:pt idx="5">
                  <c:v>1989</c:v>
                </c:pt>
                <c:pt idx="6">
                  <c:v>1990</c:v>
                </c:pt>
                <c:pt idx="7">
                  <c:v>1991</c:v>
                </c:pt>
                <c:pt idx="8">
                  <c:v>1992</c:v>
                </c:pt>
                <c:pt idx="9">
                  <c:v>1993</c:v>
                </c:pt>
                <c:pt idx="10">
                  <c:v>1994</c:v>
                </c:pt>
                <c:pt idx="11">
                  <c:v>1995</c:v>
                </c:pt>
                <c:pt idx="12">
                  <c:v>1996</c:v>
                </c:pt>
                <c:pt idx="13">
                  <c:v>1997</c:v>
                </c:pt>
                <c:pt idx="14">
                  <c:v>1998</c:v>
                </c:pt>
                <c:pt idx="15">
                  <c:v>1999</c:v>
                </c:pt>
                <c:pt idx="16">
                  <c:v>2000</c:v>
                </c:pt>
                <c:pt idx="17">
                  <c:v>2001</c:v>
                </c:pt>
                <c:pt idx="18">
                  <c:v>2002</c:v>
                </c:pt>
                <c:pt idx="19">
                  <c:v>2003</c:v>
                </c:pt>
                <c:pt idx="20">
                  <c:v>2004</c:v>
                </c:pt>
                <c:pt idx="21">
                  <c:v>2005</c:v>
                </c:pt>
                <c:pt idx="22">
                  <c:v>2006</c:v>
                </c:pt>
                <c:pt idx="23">
                  <c:v>2007</c:v>
                </c:pt>
                <c:pt idx="24">
                  <c:v>2008</c:v>
                </c:pt>
                <c:pt idx="25">
                  <c:v>2009</c:v>
                </c:pt>
                <c:pt idx="26">
                  <c:v>2010</c:v>
                </c:pt>
                <c:pt idx="27">
                  <c:v>2011</c:v>
                </c:pt>
                <c:pt idx="28">
                  <c:v>2012</c:v>
                </c:pt>
                <c:pt idx="29">
                  <c:v>2013</c:v>
                </c:pt>
                <c:pt idx="30">
                  <c:v>2014</c:v>
                </c:pt>
                <c:pt idx="31">
                  <c:v>2015</c:v>
                </c:pt>
                <c:pt idx="32">
                  <c:v>2016</c:v>
                </c:pt>
                <c:pt idx="33">
                  <c:v>2017</c:v>
                </c:pt>
                <c:pt idx="34">
                  <c:v>2018</c:v>
                </c:pt>
                <c:pt idx="35">
                  <c:v>2019</c:v>
                </c:pt>
                <c:pt idx="36">
                  <c:v>2020</c:v>
                </c:pt>
                <c:pt idx="37">
                  <c:v>2021</c:v>
                </c:pt>
                <c:pt idx="38">
                  <c:v>2022</c:v>
                </c:pt>
                <c:pt idx="39">
                  <c:v>2023</c:v>
                </c:pt>
                <c:pt idx="40">
                  <c:v>2024</c:v>
                </c:pt>
                <c:pt idx="41">
                  <c:v>2025</c:v>
                </c:pt>
              </c:numCache>
            </c:numRef>
          </c:cat>
          <c:val>
            <c:numRef>
              <c:f>'ChesapeakeProgress Summary'!$B$2:$B$43</c:f>
              <c:numCache>
                <c:formatCode>#,##0</c:formatCode>
                <c:ptCount val="42"/>
                <c:pt idx="0">
                  <c:v>38227.645178999999</c:v>
                </c:pt>
                <c:pt idx="1">
                  <c:v>49107.898478999996</c:v>
                </c:pt>
                <c:pt idx="2">
                  <c:v>47413.662896999987</c:v>
                </c:pt>
                <c:pt idx="3">
                  <c:v>49639.95102</c:v>
                </c:pt>
                <c:pt idx="4">
                  <c:v>0</c:v>
                </c:pt>
                <c:pt idx="5">
                  <c:v>59681.24115899999</c:v>
                </c:pt>
                <c:pt idx="6">
                  <c:v>60027.170447999997</c:v>
                </c:pt>
                <c:pt idx="7">
                  <c:v>63321.863366999998</c:v>
                </c:pt>
                <c:pt idx="8">
                  <c:v>70590.20864099999</c:v>
                </c:pt>
                <c:pt idx="9">
                  <c:v>73114.190180999984</c:v>
                </c:pt>
                <c:pt idx="10">
                  <c:v>65446.119770999991</c:v>
                </c:pt>
                <c:pt idx="11">
                  <c:v>59928.598269000002</c:v>
                </c:pt>
                <c:pt idx="12">
                  <c:v>63496.372448999988</c:v>
                </c:pt>
                <c:pt idx="13">
                  <c:v>69269.232713999998</c:v>
                </c:pt>
                <c:pt idx="14">
                  <c:v>63517.500353999996</c:v>
                </c:pt>
                <c:pt idx="15">
                  <c:v>64717.664201999993</c:v>
                </c:pt>
                <c:pt idx="16">
                  <c:v>69156.476420999999</c:v>
                </c:pt>
                <c:pt idx="17">
                  <c:v>77889.195554999998</c:v>
                </c:pt>
                <c:pt idx="18">
                  <c:v>89659.069565999991</c:v>
                </c:pt>
                <c:pt idx="19">
                  <c:v>61695.261791999998</c:v>
                </c:pt>
                <c:pt idx="20">
                  <c:v>72945.315206999992</c:v>
                </c:pt>
                <c:pt idx="21">
                  <c:v>78262.900007999997</c:v>
                </c:pt>
                <c:pt idx="22">
                  <c:v>59160.432122999999</c:v>
                </c:pt>
                <c:pt idx="23">
                  <c:v>64917.477347999986</c:v>
                </c:pt>
                <c:pt idx="24">
                  <c:v>76860.25422599999</c:v>
                </c:pt>
                <c:pt idx="25">
                  <c:v>85914.463469999988</c:v>
                </c:pt>
                <c:pt idx="26">
                  <c:v>79664.112551999991</c:v>
                </c:pt>
                <c:pt idx="27">
                  <c:v>57964.370300999995</c:v>
                </c:pt>
                <c:pt idx="28">
                  <c:v>48195.024717</c:v>
                </c:pt>
                <c:pt idx="29">
                  <c:v>59711.092321876684</c:v>
                </c:pt>
                <c:pt idx="30">
                  <c:v>75438.259730999998</c:v>
                </c:pt>
                <c:pt idx="31">
                  <c:v>92314.804271891437</c:v>
                </c:pt>
                <c:pt idx="32">
                  <c:v>97666.786470602572</c:v>
                </c:pt>
                <c:pt idx="33">
                  <c:v>104892.87621719918</c:v>
                </c:pt>
                <c:pt idx="34">
                  <c:v>99511.221710999976</c:v>
                </c:pt>
                <c:pt idx="35">
                  <c:v>66684.118055899788</c:v>
                </c:pt>
                <c:pt idx="36">
                  <c:v>63131.589072218645</c:v>
                </c:pt>
                <c:pt idx="37">
                  <c:v>68025.271031089782</c:v>
                </c:pt>
                <c:pt idx="38">
                  <c:v>77424.911624774148</c:v>
                </c:pt>
                <c:pt idx="39">
                  <c:v>79716.401027999993</c:v>
                </c:pt>
                <c:pt idx="40">
                  <c:v>83251.773163714737</c:v>
                </c:pt>
                <c:pt idx="41">
                  <c:v>82968.872116010607</c:v>
                </c:pt>
              </c:numCache>
            </c:numRef>
          </c:val>
          <c:extLst>
            <c:ext xmlns:c16="http://schemas.microsoft.com/office/drawing/2014/chart" uri="{C3380CC4-5D6E-409C-BE32-E72D297353CC}">
              <c16:uniqueId val="{00000000-9C4C-46B9-9CC6-02F904D00D79}"/>
            </c:ext>
          </c:extLst>
        </c:ser>
        <c:ser>
          <c:idx val="2"/>
          <c:order val="1"/>
          <c:tx>
            <c:strRef>
              <c:f>'ChesapeakeProgress Summary'!$C$1</c:f>
              <c:strCache>
                <c:ptCount val="1"/>
                <c:pt idx="0">
                  <c:v>Estimated additional acreage (due to incomplete surveys)</c:v>
                </c:pt>
              </c:strCache>
            </c:strRef>
          </c:tx>
          <c:invertIfNegative val="0"/>
          <c:dPt>
            <c:idx val="15"/>
            <c:invertIfNegative val="0"/>
            <c:bubble3D val="0"/>
            <c:spPr>
              <a:ln>
                <a:solidFill>
                  <a:srgbClr val="000000"/>
                </a:solidFill>
              </a:ln>
            </c:spPr>
            <c:extLst>
              <c:ext xmlns:c16="http://schemas.microsoft.com/office/drawing/2014/chart" uri="{C3380CC4-5D6E-409C-BE32-E72D297353CC}">
                <c16:uniqueId val="{00000002-9C4C-46B9-9CC6-02F904D00D79}"/>
              </c:ext>
            </c:extLst>
          </c:dPt>
          <c:dPt>
            <c:idx val="17"/>
            <c:invertIfNegative val="0"/>
            <c:bubble3D val="0"/>
            <c:spPr>
              <a:ln>
                <a:solidFill>
                  <a:srgbClr val="000000"/>
                </a:solidFill>
              </a:ln>
            </c:spPr>
            <c:extLst>
              <c:ext xmlns:c16="http://schemas.microsoft.com/office/drawing/2014/chart" uri="{C3380CC4-5D6E-409C-BE32-E72D297353CC}">
                <c16:uniqueId val="{00000004-9C4C-46B9-9CC6-02F904D00D79}"/>
              </c:ext>
            </c:extLst>
          </c:dPt>
          <c:dPt>
            <c:idx val="19"/>
            <c:invertIfNegative val="0"/>
            <c:bubble3D val="0"/>
            <c:spPr>
              <a:ln>
                <a:solidFill>
                  <a:srgbClr val="000000"/>
                </a:solidFill>
              </a:ln>
            </c:spPr>
            <c:extLst>
              <c:ext xmlns:c16="http://schemas.microsoft.com/office/drawing/2014/chart" uri="{C3380CC4-5D6E-409C-BE32-E72D297353CC}">
                <c16:uniqueId val="{00000006-9C4C-46B9-9CC6-02F904D00D79}"/>
              </c:ext>
            </c:extLst>
          </c:dPt>
          <c:dPt>
            <c:idx val="27"/>
            <c:invertIfNegative val="0"/>
            <c:bubble3D val="0"/>
            <c:spPr>
              <a:ln>
                <a:solidFill>
                  <a:srgbClr val="000000"/>
                </a:solidFill>
              </a:ln>
            </c:spPr>
            <c:extLst>
              <c:ext xmlns:c16="http://schemas.microsoft.com/office/drawing/2014/chart" uri="{C3380CC4-5D6E-409C-BE32-E72D297353CC}">
                <c16:uniqueId val="{00000008-9C4C-46B9-9CC6-02F904D00D79}"/>
              </c:ext>
            </c:extLst>
          </c:dPt>
          <c:dPt>
            <c:idx val="32"/>
            <c:invertIfNegative val="0"/>
            <c:bubble3D val="0"/>
            <c:spPr>
              <a:ln>
                <a:solidFill>
                  <a:srgbClr val="000000"/>
                </a:solidFill>
              </a:ln>
            </c:spPr>
            <c:extLst>
              <c:ext xmlns:c16="http://schemas.microsoft.com/office/drawing/2014/chart" uri="{C3380CC4-5D6E-409C-BE32-E72D297353CC}">
                <c16:uniqueId val="{0000000A-9C4C-46B9-9CC6-02F904D00D79}"/>
              </c:ext>
            </c:extLst>
          </c:dPt>
          <c:dPt>
            <c:idx val="34"/>
            <c:invertIfNegative val="0"/>
            <c:bubble3D val="0"/>
            <c:spPr>
              <a:ln>
                <a:solidFill>
                  <a:schemeClr val="tx1"/>
                </a:solidFill>
              </a:ln>
            </c:spPr>
            <c:extLst>
              <c:ext xmlns:c16="http://schemas.microsoft.com/office/drawing/2014/chart" uri="{C3380CC4-5D6E-409C-BE32-E72D297353CC}">
                <c16:uniqueId val="{0000000C-9C4C-46B9-9CC6-02F904D00D79}"/>
              </c:ext>
            </c:extLst>
          </c:dPt>
          <c:cat>
            <c:numRef>
              <c:f>'ChesapeakeProgress Summary'!$A$2:$A$43</c:f>
              <c:numCache>
                <c:formatCode>General</c:formatCode>
                <c:ptCount val="42"/>
                <c:pt idx="0">
                  <c:v>1984</c:v>
                </c:pt>
                <c:pt idx="1">
                  <c:v>1985</c:v>
                </c:pt>
                <c:pt idx="2">
                  <c:v>1986</c:v>
                </c:pt>
                <c:pt idx="3">
                  <c:v>1987</c:v>
                </c:pt>
                <c:pt idx="4">
                  <c:v>1988</c:v>
                </c:pt>
                <c:pt idx="5">
                  <c:v>1989</c:v>
                </c:pt>
                <c:pt idx="6">
                  <c:v>1990</c:v>
                </c:pt>
                <c:pt idx="7">
                  <c:v>1991</c:v>
                </c:pt>
                <c:pt idx="8">
                  <c:v>1992</c:v>
                </c:pt>
                <c:pt idx="9">
                  <c:v>1993</c:v>
                </c:pt>
                <c:pt idx="10">
                  <c:v>1994</c:v>
                </c:pt>
                <c:pt idx="11">
                  <c:v>1995</c:v>
                </c:pt>
                <c:pt idx="12">
                  <c:v>1996</c:v>
                </c:pt>
                <c:pt idx="13">
                  <c:v>1997</c:v>
                </c:pt>
                <c:pt idx="14">
                  <c:v>1998</c:v>
                </c:pt>
                <c:pt idx="15">
                  <c:v>1999</c:v>
                </c:pt>
                <c:pt idx="16">
                  <c:v>2000</c:v>
                </c:pt>
                <c:pt idx="17">
                  <c:v>2001</c:v>
                </c:pt>
                <c:pt idx="18">
                  <c:v>2002</c:v>
                </c:pt>
                <c:pt idx="19">
                  <c:v>2003</c:v>
                </c:pt>
                <c:pt idx="20">
                  <c:v>2004</c:v>
                </c:pt>
                <c:pt idx="21">
                  <c:v>2005</c:v>
                </c:pt>
                <c:pt idx="22">
                  <c:v>2006</c:v>
                </c:pt>
                <c:pt idx="23">
                  <c:v>2007</c:v>
                </c:pt>
                <c:pt idx="24">
                  <c:v>2008</c:v>
                </c:pt>
                <c:pt idx="25">
                  <c:v>2009</c:v>
                </c:pt>
                <c:pt idx="26">
                  <c:v>2010</c:v>
                </c:pt>
                <c:pt idx="27">
                  <c:v>2011</c:v>
                </c:pt>
                <c:pt idx="28">
                  <c:v>2012</c:v>
                </c:pt>
                <c:pt idx="29">
                  <c:v>2013</c:v>
                </c:pt>
                <c:pt idx="30">
                  <c:v>2014</c:v>
                </c:pt>
                <c:pt idx="31">
                  <c:v>2015</c:v>
                </c:pt>
                <c:pt idx="32">
                  <c:v>2016</c:v>
                </c:pt>
                <c:pt idx="33">
                  <c:v>2017</c:v>
                </c:pt>
                <c:pt idx="34">
                  <c:v>2018</c:v>
                </c:pt>
                <c:pt idx="35">
                  <c:v>2019</c:v>
                </c:pt>
                <c:pt idx="36">
                  <c:v>2020</c:v>
                </c:pt>
                <c:pt idx="37">
                  <c:v>2021</c:v>
                </c:pt>
                <c:pt idx="38">
                  <c:v>2022</c:v>
                </c:pt>
                <c:pt idx="39">
                  <c:v>2023</c:v>
                </c:pt>
                <c:pt idx="40">
                  <c:v>2024</c:v>
                </c:pt>
                <c:pt idx="41">
                  <c:v>2025</c:v>
                </c:pt>
              </c:numCache>
            </c:numRef>
          </c:cat>
          <c:val>
            <c:numRef>
              <c:f>'ChesapeakeProgress Summary'!$C$2:$C$43</c:f>
              <c:numCache>
                <c:formatCode>#,##0</c:formatCode>
                <c:ptCount val="42"/>
                <c:pt idx="0">
                  <c:v>730.55600399999992</c:v>
                </c:pt>
                <c:pt idx="1">
                  <c:v>0</c:v>
                </c:pt>
                <c:pt idx="2">
                  <c:v>275.99715899999995</c:v>
                </c:pt>
                <c:pt idx="3">
                  <c:v>0</c:v>
                </c:pt>
                <c:pt idx="5">
                  <c:v>0</c:v>
                </c:pt>
                <c:pt idx="6">
                  <c:v>0</c:v>
                </c:pt>
                <c:pt idx="7">
                  <c:v>0</c:v>
                </c:pt>
                <c:pt idx="8">
                  <c:v>0</c:v>
                </c:pt>
                <c:pt idx="9">
                  <c:v>0</c:v>
                </c:pt>
                <c:pt idx="10">
                  <c:v>0</c:v>
                </c:pt>
                <c:pt idx="11">
                  <c:v>0</c:v>
                </c:pt>
                <c:pt idx="12">
                  <c:v>0</c:v>
                </c:pt>
                <c:pt idx="13">
                  <c:v>0</c:v>
                </c:pt>
                <c:pt idx="14">
                  <c:v>0</c:v>
                </c:pt>
                <c:pt idx="15">
                  <c:v>3382.0335617920064</c:v>
                </c:pt>
                <c:pt idx="16">
                  <c:v>0</c:v>
                </c:pt>
                <c:pt idx="17">
                  <c:v>7525.2794958075401</c:v>
                </c:pt>
                <c:pt idx="18">
                  <c:v>0</c:v>
                </c:pt>
                <c:pt idx="19">
                  <c:v>1831.6674902754603</c:v>
                </c:pt>
                <c:pt idx="20">
                  <c:v>0</c:v>
                </c:pt>
                <c:pt idx="21">
                  <c:v>0</c:v>
                </c:pt>
                <c:pt idx="22">
                  <c:v>0</c:v>
                </c:pt>
                <c:pt idx="23">
                  <c:v>0</c:v>
                </c:pt>
                <c:pt idx="24">
                  <c:v>0</c:v>
                </c:pt>
                <c:pt idx="25">
                  <c:v>0</c:v>
                </c:pt>
                <c:pt idx="26">
                  <c:v>0</c:v>
                </c:pt>
                <c:pt idx="27">
                  <c:v>5118.699928472015</c:v>
                </c:pt>
                <c:pt idx="28">
                  <c:v>0</c:v>
                </c:pt>
                <c:pt idx="29">
                  <c:v>0</c:v>
                </c:pt>
                <c:pt idx="30">
                  <c:v>0</c:v>
                </c:pt>
                <c:pt idx="31">
                  <c:v>0</c:v>
                </c:pt>
                <c:pt idx="32">
                  <c:v>1951.4341943347861</c:v>
                </c:pt>
                <c:pt idx="33">
                  <c:v>0</c:v>
                </c:pt>
                <c:pt idx="34">
                  <c:v>8566.6391228212015</c:v>
                </c:pt>
                <c:pt idx="35">
                  <c:v>0</c:v>
                </c:pt>
                <c:pt idx="36">
                  <c:v>0</c:v>
                </c:pt>
                <c:pt idx="37">
                  <c:v>65.995023319630477</c:v>
                </c:pt>
                <c:pt idx="38">
                  <c:v>0</c:v>
                </c:pt>
                <c:pt idx="39">
                  <c:v>3702.5455621910282</c:v>
                </c:pt>
                <c:pt idx="40">
                  <c:v>0</c:v>
                </c:pt>
                <c:pt idx="41">
                  <c:v>6416.5126936347478</c:v>
                </c:pt>
              </c:numCache>
            </c:numRef>
          </c:val>
          <c:extLst>
            <c:ext xmlns:c16="http://schemas.microsoft.com/office/drawing/2014/chart" uri="{C3380CC4-5D6E-409C-BE32-E72D297353CC}">
              <c16:uniqueId val="{0000000D-9C4C-46B9-9CC6-02F904D00D79}"/>
            </c:ext>
          </c:extLst>
        </c:ser>
        <c:dLbls>
          <c:showLegendKey val="0"/>
          <c:showVal val="0"/>
          <c:showCatName val="0"/>
          <c:showSerName val="0"/>
          <c:showPercent val="0"/>
          <c:showBubbleSize val="0"/>
        </c:dLbls>
        <c:gapWidth val="150"/>
        <c:overlap val="100"/>
        <c:axId val="313384608"/>
        <c:axId val="313382928"/>
        <c:extLst/>
      </c:barChart>
      <c:lineChart>
        <c:grouping val="standard"/>
        <c:varyColors val="0"/>
        <c:ser>
          <c:idx val="0"/>
          <c:order val="2"/>
          <c:tx>
            <c:v>Goal</c:v>
          </c:tx>
          <c:marker>
            <c:symbol val="none"/>
          </c:marker>
          <c:cat>
            <c:numRef>
              <c:f>'ChesapeakeProgress Summary'!$A$2:$A$43</c:f>
              <c:numCache>
                <c:formatCode>General</c:formatCode>
                <c:ptCount val="42"/>
                <c:pt idx="0">
                  <c:v>1984</c:v>
                </c:pt>
                <c:pt idx="1">
                  <c:v>1985</c:v>
                </c:pt>
                <c:pt idx="2">
                  <c:v>1986</c:v>
                </c:pt>
                <c:pt idx="3">
                  <c:v>1987</c:v>
                </c:pt>
                <c:pt idx="4">
                  <c:v>1988</c:v>
                </c:pt>
                <c:pt idx="5">
                  <c:v>1989</c:v>
                </c:pt>
                <c:pt idx="6">
                  <c:v>1990</c:v>
                </c:pt>
                <c:pt idx="7">
                  <c:v>1991</c:v>
                </c:pt>
                <c:pt idx="8">
                  <c:v>1992</c:v>
                </c:pt>
                <c:pt idx="9">
                  <c:v>1993</c:v>
                </c:pt>
                <c:pt idx="10">
                  <c:v>1994</c:v>
                </c:pt>
                <c:pt idx="11">
                  <c:v>1995</c:v>
                </c:pt>
                <c:pt idx="12">
                  <c:v>1996</c:v>
                </c:pt>
                <c:pt idx="13">
                  <c:v>1997</c:v>
                </c:pt>
                <c:pt idx="14">
                  <c:v>1998</c:v>
                </c:pt>
                <c:pt idx="15">
                  <c:v>1999</c:v>
                </c:pt>
                <c:pt idx="16">
                  <c:v>2000</c:v>
                </c:pt>
                <c:pt idx="17">
                  <c:v>2001</c:v>
                </c:pt>
                <c:pt idx="18">
                  <c:v>2002</c:v>
                </c:pt>
                <c:pt idx="19">
                  <c:v>2003</c:v>
                </c:pt>
                <c:pt idx="20">
                  <c:v>2004</c:v>
                </c:pt>
                <c:pt idx="21">
                  <c:v>2005</c:v>
                </c:pt>
                <c:pt idx="22">
                  <c:v>2006</c:v>
                </c:pt>
                <c:pt idx="23">
                  <c:v>2007</c:v>
                </c:pt>
                <c:pt idx="24">
                  <c:v>2008</c:v>
                </c:pt>
                <c:pt idx="25">
                  <c:v>2009</c:v>
                </c:pt>
                <c:pt idx="26">
                  <c:v>2010</c:v>
                </c:pt>
                <c:pt idx="27">
                  <c:v>2011</c:v>
                </c:pt>
                <c:pt idx="28">
                  <c:v>2012</c:v>
                </c:pt>
                <c:pt idx="29">
                  <c:v>2013</c:v>
                </c:pt>
                <c:pt idx="30">
                  <c:v>2014</c:v>
                </c:pt>
                <c:pt idx="31">
                  <c:v>2015</c:v>
                </c:pt>
                <c:pt idx="32">
                  <c:v>2016</c:v>
                </c:pt>
                <c:pt idx="33">
                  <c:v>2017</c:v>
                </c:pt>
                <c:pt idx="34">
                  <c:v>2018</c:v>
                </c:pt>
                <c:pt idx="35">
                  <c:v>2019</c:v>
                </c:pt>
                <c:pt idx="36">
                  <c:v>2020</c:v>
                </c:pt>
                <c:pt idx="37">
                  <c:v>2021</c:v>
                </c:pt>
                <c:pt idx="38">
                  <c:v>2022</c:v>
                </c:pt>
                <c:pt idx="39">
                  <c:v>2023</c:v>
                </c:pt>
                <c:pt idx="40">
                  <c:v>2024</c:v>
                </c:pt>
                <c:pt idx="41">
                  <c:v>2025</c:v>
                </c:pt>
              </c:numCache>
            </c:numRef>
          </c:cat>
          <c:val>
            <c:numRef>
              <c:f>'ChesapeakeProgress Summary'!$D$2:$D$43</c:f>
              <c:numCache>
                <c:formatCode>#,##0</c:formatCode>
                <c:ptCount val="42"/>
                <c:pt idx="0">
                  <c:v>196600</c:v>
                </c:pt>
                <c:pt idx="1">
                  <c:v>196600</c:v>
                </c:pt>
                <c:pt idx="2">
                  <c:v>196600</c:v>
                </c:pt>
                <c:pt idx="3">
                  <c:v>196600</c:v>
                </c:pt>
                <c:pt idx="4">
                  <c:v>196600</c:v>
                </c:pt>
                <c:pt idx="5">
                  <c:v>196600</c:v>
                </c:pt>
                <c:pt idx="6">
                  <c:v>196600</c:v>
                </c:pt>
                <c:pt idx="7">
                  <c:v>196600</c:v>
                </c:pt>
                <c:pt idx="8">
                  <c:v>196600</c:v>
                </c:pt>
                <c:pt idx="9">
                  <c:v>196600</c:v>
                </c:pt>
                <c:pt idx="10">
                  <c:v>196600</c:v>
                </c:pt>
                <c:pt idx="11">
                  <c:v>196600</c:v>
                </c:pt>
                <c:pt idx="12">
                  <c:v>196600</c:v>
                </c:pt>
                <c:pt idx="13">
                  <c:v>196600</c:v>
                </c:pt>
                <c:pt idx="14">
                  <c:v>196600</c:v>
                </c:pt>
                <c:pt idx="15">
                  <c:v>196600</c:v>
                </c:pt>
                <c:pt idx="16">
                  <c:v>196600</c:v>
                </c:pt>
                <c:pt idx="17">
                  <c:v>196600</c:v>
                </c:pt>
                <c:pt idx="18">
                  <c:v>196600</c:v>
                </c:pt>
                <c:pt idx="19">
                  <c:v>196600</c:v>
                </c:pt>
                <c:pt idx="20">
                  <c:v>196600</c:v>
                </c:pt>
                <c:pt idx="21">
                  <c:v>196600</c:v>
                </c:pt>
                <c:pt idx="22">
                  <c:v>196600</c:v>
                </c:pt>
                <c:pt idx="23">
                  <c:v>196600</c:v>
                </c:pt>
                <c:pt idx="24">
                  <c:v>196600</c:v>
                </c:pt>
                <c:pt idx="25">
                  <c:v>196600</c:v>
                </c:pt>
                <c:pt idx="26">
                  <c:v>196600</c:v>
                </c:pt>
                <c:pt idx="27">
                  <c:v>196600</c:v>
                </c:pt>
                <c:pt idx="28">
                  <c:v>196600</c:v>
                </c:pt>
                <c:pt idx="29">
                  <c:v>196600</c:v>
                </c:pt>
                <c:pt idx="30">
                  <c:v>196600</c:v>
                </c:pt>
                <c:pt idx="31">
                  <c:v>196600</c:v>
                </c:pt>
                <c:pt idx="32">
                  <c:v>196600</c:v>
                </c:pt>
                <c:pt idx="33">
                  <c:v>196600</c:v>
                </c:pt>
                <c:pt idx="34">
                  <c:v>196600</c:v>
                </c:pt>
                <c:pt idx="35">
                  <c:v>196600</c:v>
                </c:pt>
                <c:pt idx="36">
                  <c:v>196600</c:v>
                </c:pt>
                <c:pt idx="37">
                  <c:v>196600</c:v>
                </c:pt>
                <c:pt idx="38">
                  <c:v>196600</c:v>
                </c:pt>
                <c:pt idx="39">
                  <c:v>196600</c:v>
                </c:pt>
                <c:pt idx="40">
                  <c:v>196600</c:v>
                </c:pt>
                <c:pt idx="41">
                  <c:v>196600</c:v>
                </c:pt>
              </c:numCache>
            </c:numRef>
          </c:val>
          <c:smooth val="0"/>
          <c:extLst>
            <c:ext xmlns:c16="http://schemas.microsoft.com/office/drawing/2014/chart" uri="{C3380CC4-5D6E-409C-BE32-E72D297353CC}">
              <c16:uniqueId val="{0000000C-9910-475A-9A7C-ED8164D95CAE}"/>
            </c:ext>
          </c:extLst>
        </c:ser>
        <c:dLbls>
          <c:showLegendKey val="0"/>
          <c:showVal val="0"/>
          <c:showCatName val="0"/>
          <c:showSerName val="0"/>
          <c:showPercent val="0"/>
          <c:showBubbleSize val="0"/>
        </c:dLbls>
        <c:marker val="1"/>
        <c:smooth val="0"/>
        <c:axId val="313384608"/>
        <c:axId val="313382928"/>
      </c:lineChart>
      <c:catAx>
        <c:axId val="313384608"/>
        <c:scaling>
          <c:orientation val="minMax"/>
        </c:scaling>
        <c:delete val="0"/>
        <c:axPos val="b"/>
        <c:title>
          <c:tx>
            <c:rich>
              <a:bodyPr/>
              <a:lstStyle/>
              <a:p>
                <a:pPr>
                  <a:defRPr sz="1000" b="1" i="0" u="none" strike="noStrike" baseline="0">
                    <a:solidFill>
                      <a:srgbClr val="000000"/>
                    </a:solidFill>
                    <a:latin typeface="Arial"/>
                    <a:ea typeface="Arial"/>
                    <a:cs typeface="Arial"/>
                  </a:defRPr>
                </a:pPr>
                <a:r>
                  <a:rPr lang="en-US"/>
                  <a:t>Year</a:t>
                </a:r>
              </a:p>
            </c:rich>
          </c:tx>
          <c:layout>
            <c:manualLayout>
              <c:xMode val="edge"/>
              <c:yMode val="edge"/>
              <c:x val="0.44598828438626298"/>
              <c:y val="0.937382260625368"/>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en-US"/>
          </a:p>
        </c:txPr>
        <c:crossAx val="313382928"/>
        <c:crosses val="autoZero"/>
        <c:auto val="1"/>
        <c:lblAlgn val="ctr"/>
        <c:lblOffset val="100"/>
        <c:tickLblSkip val="1"/>
        <c:tickMarkSkip val="1"/>
        <c:noMultiLvlLbl val="0"/>
      </c:catAx>
      <c:valAx>
        <c:axId val="313382928"/>
        <c:scaling>
          <c:orientation val="minMax"/>
          <c:max val="200000"/>
        </c:scaling>
        <c:delete val="0"/>
        <c:axPos val="l"/>
        <c:majorGridlines>
          <c:spPr>
            <a:ln w="3175">
              <a:solidFill>
                <a:srgbClr val="000000"/>
              </a:solidFill>
              <a:prstDash val="solid"/>
            </a:ln>
          </c:spPr>
        </c:majorGridlines>
        <c:minorGridlines/>
        <c:title>
          <c:tx>
            <c:rich>
              <a:bodyPr/>
              <a:lstStyle/>
              <a:p>
                <a:pPr>
                  <a:defRPr sz="1000" b="1" i="0" u="none" strike="noStrike" baseline="0">
                    <a:solidFill>
                      <a:srgbClr val="000000"/>
                    </a:solidFill>
                    <a:latin typeface="Arial"/>
                    <a:ea typeface="Arial"/>
                    <a:cs typeface="Arial"/>
                  </a:defRPr>
                </a:pPr>
                <a:r>
                  <a:rPr lang="en-US"/>
                  <a:t>Acreage</a:t>
                </a:r>
              </a:p>
            </c:rich>
          </c:tx>
          <c:layout>
            <c:manualLayout>
              <c:xMode val="edge"/>
              <c:yMode val="edge"/>
              <c:x val="7.7160493827160897E-3"/>
              <c:y val="0.34351198466603899"/>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313384608"/>
        <c:crosses val="autoZero"/>
        <c:crossBetween val="between"/>
        <c:majorUnit val="40000"/>
        <c:minorUnit val="10000"/>
      </c:valAx>
      <c:spPr>
        <a:solidFill>
          <a:srgbClr val="C0C0C0"/>
        </a:solidFill>
        <a:ln w="12700">
          <a:solidFill>
            <a:srgbClr val="808080"/>
          </a:solidFill>
          <a:prstDash val="solid"/>
        </a:ln>
      </c:spPr>
    </c:plotArea>
    <c:legend>
      <c:legendPos val="r"/>
      <c:layout>
        <c:manualLayout>
          <c:xMode val="edge"/>
          <c:yMode val="edge"/>
          <c:x val="0.50040914589548735"/>
          <c:y val="0.2963752614296476"/>
          <c:w val="0.33431653902032177"/>
          <c:h val="7.7513969115144743E-2"/>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pageMargins b="1" l="0.750000000000002" r="0.750000000000002" t="1" header="0.5" footer="0.5"/>
    <c:pageSetup orientation="landscape"/>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US"/>
              <a:t>Underwater Bay Grass Abundance
Tidal</a:t>
            </a:r>
            <a:r>
              <a:rPr lang="en-US" baseline="0"/>
              <a:t> Fresh </a:t>
            </a:r>
            <a:r>
              <a:rPr lang="en-US"/>
              <a:t>Zone</a:t>
            </a:r>
          </a:p>
        </c:rich>
      </c:tx>
      <c:layout>
        <c:manualLayout>
          <c:xMode val="edge"/>
          <c:yMode val="edge"/>
          <c:x val="0.29115956659263698"/>
          <c:y val="4.2766373411534803E-2"/>
        </c:manualLayout>
      </c:layout>
      <c:overlay val="0"/>
      <c:spPr>
        <a:noFill/>
        <a:ln w="25400">
          <a:noFill/>
        </a:ln>
      </c:spPr>
    </c:title>
    <c:autoTitleDeleted val="0"/>
    <c:plotArea>
      <c:layout>
        <c:manualLayout>
          <c:layoutTarget val="inner"/>
          <c:xMode val="edge"/>
          <c:yMode val="edge"/>
          <c:x val="0.21444224224972999"/>
          <c:y val="0.22232661678926199"/>
          <c:w val="0.75492422016486405"/>
          <c:h val="0.59819074096697"/>
        </c:manualLayout>
      </c:layout>
      <c:barChart>
        <c:barDir val="col"/>
        <c:grouping val="clustered"/>
        <c:varyColors val="0"/>
        <c:ser>
          <c:idx val="1"/>
          <c:order val="0"/>
          <c:spPr>
            <a:solidFill>
              <a:srgbClr val="9999FF"/>
            </a:solidFill>
            <a:ln w="12700">
              <a:solidFill>
                <a:srgbClr val="000000"/>
              </a:solidFill>
              <a:prstDash val="solid"/>
            </a:ln>
          </c:spPr>
          <c:invertIfNegative val="0"/>
          <c:cat>
            <c:strRef>
              <c:f>'Salinity Zone Totals'!$A$4:$A$41</c:f>
              <c:strCache>
                <c:ptCount val="38"/>
                <c:pt idx="0">
                  <c:v>1984</c:v>
                </c:pt>
                <c:pt idx="1">
                  <c:v>1985</c:v>
                </c:pt>
                <c:pt idx="2">
                  <c:v>1986</c:v>
                </c:pt>
                <c:pt idx="3">
                  <c:v>1987</c:v>
                </c:pt>
                <c:pt idx="4">
                  <c:v>1988 (no survey)</c:v>
                </c:pt>
                <c:pt idx="5">
                  <c:v>1989</c:v>
                </c:pt>
                <c:pt idx="6">
                  <c:v>1990</c:v>
                </c:pt>
                <c:pt idx="7">
                  <c:v>1991</c:v>
                </c:pt>
                <c:pt idx="8">
                  <c:v>1992</c:v>
                </c:pt>
                <c:pt idx="9">
                  <c:v>1993</c:v>
                </c:pt>
                <c:pt idx="10">
                  <c:v>1994</c:v>
                </c:pt>
                <c:pt idx="11">
                  <c:v>1995</c:v>
                </c:pt>
                <c:pt idx="12">
                  <c:v>1996</c:v>
                </c:pt>
                <c:pt idx="13">
                  <c:v>1997</c:v>
                </c:pt>
                <c:pt idx="14">
                  <c:v>1998</c:v>
                </c:pt>
                <c:pt idx="15">
                  <c:v>1999</c:v>
                </c:pt>
                <c:pt idx="16">
                  <c:v>2000</c:v>
                </c:pt>
                <c:pt idx="17">
                  <c:v>2001</c:v>
                </c:pt>
                <c:pt idx="18">
                  <c:v>2002</c:v>
                </c:pt>
                <c:pt idx="19">
                  <c:v>2003</c:v>
                </c:pt>
                <c:pt idx="20">
                  <c:v>2004</c:v>
                </c:pt>
                <c:pt idx="21">
                  <c:v>2005</c:v>
                </c:pt>
                <c:pt idx="22">
                  <c:v>2006</c:v>
                </c:pt>
                <c:pt idx="23">
                  <c:v>2007</c:v>
                </c:pt>
                <c:pt idx="24">
                  <c:v>2008</c:v>
                </c:pt>
                <c:pt idx="25">
                  <c:v>2009</c:v>
                </c:pt>
                <c:pt idx="26">
                  <c:v>2010</c:v>
                </c:pt>
                <c:pt idx="27">
                  <c:v>2011</c:v>
                </c:pt>
                <c:pt idx="28">
                  <c:v>2012</c:v>
                </c:pt>
                <c:pt idx="29">
                  <c:v>2013</c:v>
                </c:pt>
                <c:pt idx="30">
                  <c:v>2014</c:v>
                </c:pt>
                <c:pt idx="31">
                  <c:v>2015</c:v>
                </c:pt>
                <c:pt idx="32">
                  <c:v>2016</c:v>
                </c:pt>
                <c:pt idx="33">
                  <c:v>2017</c:v>
                </c:pt>
                <c:pt idx="34">
                  <c:v>2018</c:v>
                </c:pt>
                <c:pt idx="35">
                  <c:v>2019</c:v>
                </c:pt>
                <c:pt idx="36">
                  <c:v>2020</c:v>
                </c:pt>
                <c:pt idx="37">
                  <c:v>2021</c:v>
                </c:pt>
              </c:strCache>
            </c:strRef>
          </c:cat>
          <c:val>
            <c:numRef>
              <c:f>'Salinity Zone Totals'!$C$4:$C$45</c:f>
              <c:numCache>
                <c:formatCode>_(* #,##0.00_);_(* \(#,##0.00\);_(* "-"??_);_(@_)</c:formatCode>
                <c:ptCount val="42"/>
                <c:pt idx="0">
                  <c:v>6911.1724799999993</c:v>
                </c:pt>
                <c:pt idx="1">
                  <c:v>8495.4688230000011</c:v>
                </c:pt>
                <c:pt idx="2">
                  <c:v>9798.2327430000005</c:v>
                </c:pt>
                <c:pt idx="3">
                  <c:v>9387.3629460000011</c:v>
                </c:pt>
                <c:pt idx="5">
                  <c:v>8039.6250059999993</c:v>
                </c:pt>
                <c:pt idx="6">
                  <c:v>8460.6016020000006</c:v>
                </c:pt>
                <c:pt idx="7">
                  <c:v>9274.2112769999985</c:v>
                </c:pt>
                <c:pt idx="8">
                  <c:v>7930.9460279999994</c:v>
                </c:pt>
                <c:pt idx="9">
                  <c:v>7944.7100549999996</c:v>
                </c:pt>
                <c:pt idx="10">
                  <c:v>9278.5357019999992</c:v>
                </c:pt>
                <c:pt idx="11">
                  <c:v>6900.101952</c:v>
                </c:pt>
                <c:pt idx="12">
                  <c:v>7311.2435699999987</c:v>
                </c:pt>
                <c:pt idx="13">
                  <c:v>8094.730536</c:v>
                </c:pt>
                <c:pt idx="14">
                  <c:v>9430.0635539999985</c:v>
                </c:pt>
                <c:pt idx="15">
                  <c:v>10634.961205435235</c:v>
                </c:pt>
                <c:pt idx="16">
                  <c:v>12693.002837999999</c:v>
                </c:pt>
                <c:pt idx="17">
                  <c:v>12551.189253145727</c:v>
                </c:pt>
                <c:pt idx="18">
                  <c:v>14851.854642</c:v>
                </c:pt>
                <c:pt idx="19">
                  <c:v>10751.558412</c:v>
                </c:pt>
                <c:pt idx="20">
                  <c:v>14464.114340999999</c:v>
                </c:pt>
                <c:pt idx="21">
                  <c:v>16623.163833000002</c:v>
                </c:pt>
                <c:pt idx="22">
                  <c:v>16765.820435999998</c:v>
                </c:pt>
                <c:pt idx="23">
                  <c:v>22221.045506999995</c:v>
                </c:pt>
                <c:pt idx="24">
                  <c:v>25481.019471</c:v>
                </c:pt>
                <c:pt idx="25">
                  <c:v>24872.733494999997</c:v>
                </c:pt>
                <c:pt idx="26">
                  <c:v>23773.884747</c:v>
                </c:pt>
                <c:pt idx="27">
                  <c:v>18077.796269209295</c:v>
                </c:pt>
                <c:pt idx="28">
                  <c:v>12148.273553999999</c:v>
                </c:pt>
                <c:pt idx="29">
                  <c:v>13985.166013876691</c:v>
                </c:pt>
                <c:pt idx="30">
                  <c:v>15494.736018</c:v>
                </c:pt>
                <c:pt idx="31">
                  <c:v>17477.026438529647</c:v>
                </c:pt>
                <c:pt idx="32">
                  <c:v>18981.343776094454</c:v>
                </c:pt>
                <c:pt idx="33">
                  <c:v>19903.248631737213</c:v>
                </c:pt>
                <c:pt idx="34">
                  <c:v>19051.369858229034</c:v>
                </c:pt>
                <c:pt idx="35">
                  <c:v>17618.292427594766</c:v>
                </c:pt>
                <c:pt idx="36">
                  <c:v>18513.864214421668</c:v>
                </c:pt>
                <c:pt idx="37">
                  <c:v>19244.72571967469</c:v>
                </c:pt>
                <c:pt idx="38">
                  <c:v>19411.284132737917</c:v>
                </c:pt>
                <c:pt idx="39">
                  <c:v>19823.362036578819</c:v>
                </c:pt>
                <c:pt idx="40">
                  <c:v>20221.410782167506</c:v>
                </c:pt>
                <c:pt idx="41">
                  <c:v>18652.536746081907</c:v>
                </c:pt>
              </c:numCache>
            </c:numRef>
          </c:val>
          <c:extLst>
            <c:ext xmlns:c16="http://schemas.microsoft.com/office/drawing/2014/chart" uri="{C3380CC4-5D6E-409C-BE32-E72D297353CC}">
              <c16:uniqueId val="{00000000-BA29-436D-9A3A-76AC98A33C27}"/>
            </c:ext>
          </c:extLst>
        </c:ser>
        <c:dLbls>
          <c:showLegendKey val="0"/>
          <c:showVal val="0"/>
          <c:showCatName val="0"/>
          <c:showSerName val="0"/>
          <c:showPercent val="0"/>
          <c:showBubbleSize val="0"/>
        </c:dLbls>
        <c:gapWidth val="150"/>
        <c:axId val="272232960"/>
        <c:axId val="272233520"/>
      </c:barChart>
      <c:lineChart>
        <c:grouping val="standard"/>
        <c:varyColors val="0"/>
        <c:ser>
          <c:idx val="0"/>
          <c:order val="1"/>
          <c:tx>
            <c:v>Goal</c:v>
          </c:tx>
          <c:spPr>
            <a:ln w="19050">
              <a:solidFill>
                <a:srgbClr val="000000"/>
              </a:solidFill>
              <a:prstDash val="sysDot"/>
            </a:ln>
          </c:spPr>
          <c:marker>
            <c:symbol val="none"/>
          </c:marker>
          <c:cat>
            <c:strRef>
              <c:f>'Salinity Zone Totals'!$A$4:$A$45</c:f>
              <c:strCache>
                <c:ptCount val="42"/>
                <c:pt idx="0">
                  <c:v>1984</c:v>
                </c:pt>
                <c:pt idx="1">
                  <c:v>1985</c:v>
                </c:pt>
                <c:pt idx="2">
                  <c:v>1986</c:v>
                </c:pt>
                <c:pt idx="3">
                  <c:v>1987</c:v>
                </c:pt>
                <c:pt idx="4">
                  <c:v>1988 (no survey)</c:v>
                </c:pt>
                <c:pt idx="5">
                  <c:v>1989</c:v>
                </c:pt>
                <c:pt idx="6">
                  <c:v>1990</c:v>
                </c:pt>
                <c:pt idx="7">
                  <c:v>1991</c:v>
                </c:pt>
                <c:pt idx="8">
                  <c:v>1992</c:v>
                </c:pt>
                <c:pt idx="9">
                  <c:v>1993</c:v>
                </c:pt>
                <c:pt idx="10">
                  <c:v>1994</c:v>
                </c:pt>
                <c:pt idx="11">
                  <c:v>1995</c:v>
                </c:pt>
                <c:pt idx="12">
                  <c:v>1996</c:v>
                </c:pt>
                <c:pt idx="13">
                  <c:v>1997</c:v>
                </c:pt>
                <c:pt idx="14">
                  <c:v>1998</c:v>
                </c:pt>
                <c:pt idx="15">
                  <c:v>1999</c:v>
                </c:pt>
                <c:pt idx="16">
                  <c:v>2000</c:v>
                </c:pt>
                <c:pt idx="17">
                  <c:v>2001</c:v>
                </c:pt>
                <c:pt idx="18">
                  <c:v>2002</c:v>
                </c:pt>
                <c:pt idx="19">
                  <c:v>2003</c:v>
                </c:pt>
                <c:pt idx="20">
                  <c:v>2004</c:v>
                </c:pt>
                <c:pt idx="21">
                  <c:v>2005</c:v>
                </c:pt>
                <c:pt idx="22">
                  <c:v>2006</c:v>
                </c:pt>
                <c:pt idx="23">
                  <c:v>2007</c:v>
                </c:pt>
                <c:pt idx="24">
                  <c:v>2008</c:v>
                </c:pt>
                <c:pt idx="25">
                  <c:v>2009</c:v>
                </c:pt>
                <c:pt idx="26">
                  <c:v>2010</c:v>
                </c:pt>
                <c:pt idx="27">
                  <c:v>2011</c:v>
                </c:pt>
                <c:pt idx="28">
                  <c:v>2012</c:v>
                </c:pt>
                <c:pt idx="29">
                  <c:v>2013</c:v>
                </c:pt>
                <c:pt idx="30">
                  <c:v>2014</c:v>
                </c:pt>
                <c:pt idx="31">
                  <c:v>2015</c:v>
                </c:pt>
                <c:pt idx="32">
                  <c:v>2016</c:v>
                </c:pt>
                <c:pt idx="33">
                  <c:v>2017</c:v>
                </c:pt>
                <c:pt idx="34">
                  <c:v>2018</c:v>
                </c:pt>
                <c:pt idx="35">
                  <c:v>2019</c:v>
                </c:pt>
                <c:pt idx="36">
                  <c:v>2020</c:v>
                </c:pt>
                <c:pt idx="37">
                  <c:v>2021</c:v>
                </c:pt>
                <c:pt idx="38">
                  <c:v>2022</c:v>
                </c:pt>
                <c:pt idx="39">
                  <c:v>2023</c:v>
                </c:pt>
                <c:pt idx="40">
                  <c:v>2024</c:v>
                </c:pt>
                <c:pt idx="41">
                  <c:v>2025</c:v>
                </c:pt>
              </c:strCache>
            </c:strRef>
          </c:cat>
          <c:val>
            <c:numRef>
              <c:f>'Salinity Zone Totals'!$E$4:$E$45</c:f>
              <c:numCache>
                <c:formatCode>_(* #,##0_);_(* \(#,##0\);_(* "-"??_);_(@_)</c:formatCode>
                <c:ptCount val="42"/>
                <c:pt idx="0">
                  <c:v>21700</c:v>
                </c:pt>
                <c:pt idx="1">
                  <c:v>21700</c:v>
                </c:pt>
                <c:pt idx="2">
                  <c:v>21700</c:v>
                </c:pt>
                <c:pt idx="3">
                  <c:v>21700</c:v>
                </c:pt>
                <c:pt idx="4">
                  <c:v>21700</c:v>
                </c:pt>
                <c:pt idx="5">
                  <c:v>21700</c:v>
                </c:pt>
                <c:pt idx="6">
                  <c:v>21700</c:v>
                </c:pt>
                <c:pt idx="7">
                  <c:v>21700</c:v>
                </c:pt>
                <c:pt idx="8">
                  <c:v>21700</c:v>
                </c:pt>
                <c:pt idx="9">
                  <c:v>21700</c:v>
                </c:pt>
                <c:pt idx="10">
                  <c:v>21700</c:v>
                </c:pt>
                <c:pt idx="11">
                  <c:v>21700</c:v>
                </c:pt>
                <c:pt idx="12">
                  <c:v>21700</c:v>
                </c:pt>
                <c:pt idx="13">
                  <c:v>21700</c:v>
                </c:pt>
                <c:pt idx="14">
                  <c:v>21700</c:v>
                </c:pt>
                <c:pt idx="15">
                  <c:v>21700</c:v>
                </c:pt>
                <c:pt idx="16">
                  <c:v>21700</c:v>
                </c:pt>
                <c:pt idx="17">
                  <c:v>21700</c:v>
                </c:pt>
                <c:pt idx="18">
                  <c:v>21700</c:v>
                </c:pt>
                <c:pt idx="19">
                  <c:v>21700</c:v>
                </c:pt>
                <c:pt idx="20">
                  <c:v>21700</c:v>
                </c:pt>
                <c:pt idx="21">
                  <c:v>21700</c:v>
                </c:pt>
                <c:pt idx="22">
                  <c:v>21700</c:v>
                </c:pt>
                <c:pt idx="23">
                  <c:v>21700</c:v>
                </c:pt>
                <c:pt idx="24">
                  <c:v>21700</c:v>
                </c:pt>
                <c:pt idx="25">
                  <c:v>21700</c:v>
                </c:pt>
                <c:pt idx="26">
                  <c:v>21700</c:v>
                </c:pt>
                <c:pt idx="27">
                  <c:v>21700</c:v>
                </c:pt>
                <c:pt idx="28">
                  <c:v>21700</c:v>
                </c:pt>
                <c:pt idx="29">
                  <c:v>21700</c:v>
                </c:pt>
                <c:pt idx="30">
                  <c:v>21700</c:v>
                </c:pt>
                <c:pt idx="31">
                  <c:v>21700</c:v>
                </c:pt>
                <c:pt idx="32">
                  <c:v>21700</c:v>
                </c:pt>
                <c:pt idx="33">
                  <c:v>21700</c:v>
                </c:pt>
                <c:pt idx="34">
                  <c:v>21700</c:v>
                </c:pt>
                <c:pt idx="35">
                  <c:v>21700</c:v>
                </c:pt>
                <c:pt idx="36">
                  <c:v>21700</c:v>
                </c:pt>
                <c:pt idx="37">
                  <c:v>21700</c:v>
                </c:pt>
                <c:pt idx="38">
                  <c:v>21700</c:v>
                </c:pt>
                <c:pt idx="39">
                  <c:v>21700</c:v>
                </c:pt>
                <c:pt idx="40">
                  <c:v>21700</c:v>
                </c:pt>
                <c:pt idx="41">
                  <c:v>21700</c:v>
                </c:pt>
              </c:numCache>
            </c:numRef>
          </c:val>
          <c:smooth val="0"/>
          <c:extLst>
            <c:ext xmlns:c16="http://schemas.microsoft.com/office/drawing/2014/chart" uri="{C3380CC4-5D6E-409C-BE32-E72D297353CC}">
              <c16:uniqueId val="{00000001-BA29-436D-9A3A-76AC98A33C27}"/>
            </c:ext>
          </c:extLst>
        </c:ser>
        <c:dLbls>
          <c:showLegendKey val="0"/>
          <c:showVal val="0"/>
          <c:showCatName val="0"/>
          <c:showSerName val="0"/>
          <c:showPercent val="0"/>
          <c:showBubbleSize val="0"/>
        </c:dLbls>
        <c:marker val="1"/>
        <c:smooth val="0"/>
        <c:axId val="272232960"/>
        <c:axId val="272233520"/>
      </c:lineChart>
      <c:catAx>
        <c:axId val="272232960"/>
        <c:scaling>
          <c:orientation val="minMax"/>
        </c:scaling>
        <c:delete val="0"/>
        <c:axPos val="b"/>
        <c:title>
          <c:tx>
            <c:rich>
              <a:bodyPr/>
              <a:lstStyle/>
              <a:p>
                <a:pPr>
                  <a:defRPr sz="1000" b="1" i="0" u="none" strike="noStrike" baseline="0">
                    <a:solidFill>
                      <a:srgbClr val="000000"/>
                    </a:solidFill>
                    <a:latin typeface="Arial"/>
                    <a:ea typeface="Arial"/>
                    <a:cs typeface="Arial"/>
                  </a:defRPr>
                </a:pPr>
                <a:r>
                  <a:rPr lang="en-US"/>
                  <a:t>year</a:t>
                </a:r>
              </a:p>
            </c:rich>
          </c:tx>
          <c:layout>
            <c:manualLayout>
              <c:xMode val="edge"/>
              <c:yMode val="edge"/>
              <c:x val="0.55579942270995697"/>
              <c:y val="0.9218842355565920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en-US"/>
          </a:p>
        </c:txPr>
        <c:crossAx val="272233520"/>
        <c:crosses val="autoZero"/>
        <c:auto val="1"/>
        <c:lblAlgn val="ctr"/>
        <c:lblOffset val="100"/>
        <c:noMultiLvlLbl val="0"/>
      </c:catAx>
      <c:valAx>
        <c:axId val="272233520"/>
        <c:scaling>
          <c:orientation val="minMax"/>
        </c:scaling>
        <c:delete val="0"/>
        <c:axPos val="l"/>
        <c:majorGridlines>
          <c:spPr>
            <a:ln w="3175">
              <a:solidFill>
                <a:srgbClr val="000000"/>
              </a:solidFill>
              <a:prstDash val="solid"/>
            </a:ln>
          </c:spPr>
        </c:majorGridlines>
        <c:title>
          <c:tx>
            <c:rich>
              <a:bodyPr/>
              <a:lstStyle/>
              <a:p>
                <a:pPr>
                  <a:defRPr sz="1000" b="1" i="0" u="none" strike="noStrike" baseline="0">
                    <a:solidFill>
                      <a:srgbClr val="000000"/>
                    </a:solidFill>
                    <a:latin typeface="Arial"/>
                    <a:ea typeface="Arial"/>
                    <a:cs typeface="Arial"/>
                  </a:defRPr>
                </a:pPr>
                <a:r>
                  <a:rPr lang="en-US"/>
                  <a:t>acreage</a:t>
                </a:r>
              </a:p>
            </c:rich>
          </c:tx>
          <c:layout>
            <c:manualLayout>
              <c:xMode val="edge"/>
              <c:yMode val="edge"/>
              <c:x val="1.7513197989358902E-2"/>
              <c:y val="0.40909244595483402"/>
            </c:manualLayout>
          </c:layout>
          <c:overlay val="0"/>
          <c:spPr>
            <a:noFill/>
            <a:ln w="25400">
              <a:noFill/>
            </a:ln>
          </c:spPr>
        </c:title>
        <c:numFmt formatCode="_(* #,##0.00_);_(* \(#,##0.00\);_(* &quot;-&quot;??_);_(@_)"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27223296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pageMargins b="1" l="0.750000000000002" r="0.750000000000002" t="1" header="0.5" footer="0.5"/>
    <c:pageSetup orientation="landscape"/>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US"/>
              <a:t>Underwater Bay Grass Abundance
Mesohaline Zone</a:t>
            </a:r>
          </a:p>
        </c:rich>
      </c:tx>
      <c:layout>
        <c:manualLayout>
          <c:xMode val="edge"/>
          <c:yMode val="edge"/>
          <c:x val="0.30131004366812197"/>
          <c:y val="3.7735849056603897E-2"/>
        </c:manualLayout>
      </c:layout>
      <c:overlay val="0"/>
      <c:spPr>
        <a:noFill/>
        <a:ln w="25400">
          <a:noFill/>
        </a:ln>
      </c:spPr>
    </c:title>
    <c:autoTitleDeleted val="0"/>
    <c:plotArea>
      <c:layout>
        <c:manualLayout>
          <c:layoutTarget val="inner"/>
          <c:xMode val="edge"/>
          <c:yMode val="edge"/>
          <c:x val="0.229257641921397"/>
          <c:y val="0.25139560673697903"/>
          <c:w val="0.74017467248908797"/>
          <c:h val="0.58907912329243295"/>
        </c:manualLayout>
      </c:layout>
      <c:barChart>
        <c:barDir val="col"/>
        <c:grouping val="clustered"/>
        <c:varyColors val="0"/>
        <c:ser>
          <c:idx val="1"/>
          <c:order val="0"/>
          <c:spPr>
            <a:solidFill>
              <a:srgbClr val="9999FF"/>
            </a:solidFill>
            <a:ln w="12700">
              <a:solidFill>
                <a:srgbClr val="000000"/>
              </a:solidFill>
              <a:prstDash val="solid"/>
            </a:ln>
          </c:spPr>
          <c:invertIfNegative val="0"/>
          <c:cat>
            <c:strRef>
              <c:f>'Salinity Zone Totals'!$A$4:$A$41</c:f>
              <c:strCache>
                <c:ptCount val="38"/>
                <c:pt idx="0">
                  <c:v>1984</c:v>
                </c:pt>
                <c:pt idx="1">
                  <c:v>1985</c:v>
                </c:pt>
                <c:pt idx="2">
                  <c:v>1986</c:v>
                </c:pt>
                <c:pt idx="3">
                  <c:v>1987</c:v>
                </c:pt>
                <c:pt idx="4">
                  <c:v>1988 (no survey)</c:v>
                </c:pt>
                <c:pt idx="5">
                  <c:v>1989</c:v>
                </c:pt>
                <c:pt idx="6">
                  <c:v>1990</c:v>
                </c:pt>
                <c:pt idx="7">
                  <c:v>1991</c:v>
                </c:pt>
                <c:pt idx="8">
                  <c:v>1992</c:v>
                </c:pt>
                <c:pt idx="9">
                  <c:v>1993</c:v>
                </c:pt>
                <c:pt idx="10">
                  <c:v>1994</c:v>
                </c:pt>
                <c:pt idx="11">
                  <c:v>1995</c:v>
                </c:pt>
                <c:pt idx="12">
                  <c:v>1996</c:v>
                </c:pt>
                <c:pt idx="13">
                  <c:v>1997</c:v>
                </c:pt>
                <c:pt idx="14">
                  <c:v>1998</c:v>
                </c:pt>
                <c:pt idx="15">
                  <c:v>1999</c:v>
                </c:pt>
                <c:pt idx="16">
                  <c:v>2000</c:v>
                </c:pt>
                <c:pt idx="17">
                  <c:v>2001</c:v>
                </c:pt>
                <c:pt idx="18">
                  <c:v>2002</c:v>
                </c:pt>
                <c:pt idx="19">
                  <c:v>2003</c:v>
                </c:pt>
                <c:pt idx="20">
                  <c:v>2004</c:v>
                </c:pt>
                <c:pt idx="21">
                  <c:v>2005</c:v>
                </c:pt>
                <c:pt idx="22">
                  <c:v>2006</c:v>
                </c:pt>
                <c:pt idx="23">
                  <c:v>2007</c:v>
                </c:pt>
                <c:pt idx="24">
                  <c:v>2008</c:v>
                </c:pt>
                <c:pt idx="25">
                  <c:v>2009</c:v>
                </c:pt>
                <c:pt idx="26">
                  <c:v>2010</c:v>
                </c:pt>
                <c:pt idx="27">
                  <c:v>2011</c:v>
                </c:pt>
                <c:pt idx="28">
                  <c:v>2012</c:v>
                </c:pt>
                <c:pt idx="29">
                  <c:v>2013</c:v>
                </c:pt>
                <c:pt idx="30">
                  <c:v>2014</c:v>
                </c:pt>
                <c:pt idx="31">
                  <c:v>2015</c:v>
                </c:pt>
                <c:pt idx="32">
                  <c:v>2016</c:v>
                </c:pt>
                <c:pt idx="33">
                  <c:v>2017</c:v>
                </c:pt>
                <c:pt idx="34">
                  <c:v>2018</c:v>
                </c:pt>
                <c:pt idx="35">
                  <c:v>2019</c:v>
                </c:pt>
                <c:pt idx="36">
                  <c:v>2020</c:v>
                </c:pt>
                <c:pt idx="37">
                  <c:v>2021</c:v>
                </c:pt>
              </c:strCache>
            </c:strRef>
          </c:cat>
          <c:val>
            <c:numRef>
              <c:f>'Salinity Zone Totals'!$M$4:$M$45</c:f>
              <c:numCache>
                <c:formatCode>_(* #,##0.00_);_(* \(#,##0.00\);_(* "-"??_);_(@_)</c:formatCode>
                <c:ptCount val="42"/>
                <c:pt idx="0">
                  <c:v>15635.934671999999</c:v>
                </c:pt>
                <c:pt idx="1">
                  <c:v>23169.577242000003</c:v>
                </c:pt>
                <c:pt idx="2">
                  <c:v>20809.750874999998</c:v>
                </c:pt>
                <c:pt idx="3">
                  <c:v>22880.532674999999</c:v>
                </c:pt>
                <c:pt idx="5">
                  <c:v>29178.106313999993</c:v>
                </c:pt>
                <c:pt idx="6">
                  <c:v>27369.977732999996</c:v>
                </c:pt>
                <c:pt idx="7">
                  <c:v>27381.295371</c:v>
                </c:pt>
                <c:pt idx="8">
                  <c:v>34871.891379000001</c:v>
                </c:pt>
                <c:pt idx="9">
                  <c:v>37369.876946999997</c:v>
                </c:pt>
                <c:pt idx="10">
                  <c:v>29381.601398999999</c:v>
                </c:pt>
                <c:pt idx="11">
                  <c:v>27903.784754999997</c:v>
                </c:pt>
                <c:pt idx="12">
                  <c:v>30016.698809999994</c:v>
                </c:pt>
                <c:pt idx="13">
                  <c:v>32715.362408999994</c:v>
                </c:pt>
                <c:pt idx="14">
                  <c:v>25055.496050999998</c:v>
                </c:pt>
                <c:pt idx="15">
                  <c:v>31548.93268145428</c:v>
                </c:pt>
                <c:pt idx="16">
                  <c:v>25802.855534999999</c:v>
                </c:pt>
                <c:pt idx="17">
                  <c:v>39824.772984189614</c:v>
                </c:pt>
                <c:pt idx="18">
                  <c:v>48444.012752999995</c:v>
                </c:pt>
                <c:pt idx="19">
                  <c:v>27034.416390275459</c:v>
                </c:pt>
                <c:pt idx="20">
                  <c:v>28986.645485999998</c:v>
                </c:pt>
                <c:pt idx="21">
                  <c:v>31268.212116000002</c:v>
                </c:pt>
                <c:pt idx="22">
                  <c:v>21881.615211</c:v>
                </c:pt>
                <c:pt idx="23">
                  <c:v>19250.610330000003</c:v>
                </c:pt>
                <c:pt idx="24">
                  <c:v>23670.419789999996</c:v>
                </c:pt>
                <c:pt idx="25">
                  <c:v>30227.681327999999</c:v>
                </c:pt>
                <c:pt idx="26">
                  <c:v>26851.738640999996</c:v>
                </c:pt>
                <c:pt idx="27">
                  <c:v>26260.206722999999</c:v>
                </c:pt>
                <c:pt idx="28">
                  <c:v>19618.878363</c:v>
                </c:pt>
                <c:pt idx="29">
                  <c:v>25410.000056999997</c:v>
                </c:pt>
                <c:pt idx="30">
                  <c:v>37047.843195000001</c:v>
                </c:pt>
                <c:pt idx="31">
                  <c:v>48061.702173726349</c:v>
                </c:pt>
                <c:pt idx="32">
                  <c:v>57577.847024580398</c:v>
                </c:pt>
                <c:pt idx="33">
                  <c:v>61349.887961819775</c:v>
                </c:pt>
                <c:pt idx="34">
                  <c:v>62933.403877769342</c:v>
                </c:pt>
                <c:pt idx="35">
                  <c:v>28061.004594068356</c:v>
                </c:pt>
                <c:pt idx="36">
                  <c:v>22685.909540783967</c:v>
                </c:pt>
                <c:pt idx="37">
                  <c:v>24091.100197637355</c:v>
                </c:pt>
                <c:pt idx="38">
                  <c:v>31376.260046216765</c:v>
                </c:pt>
                <c:pt idx="39">
                  <c:v>38370.598314000003</c:v>
                </c:pt>
                <c:pt idx="40">
                  <c:v>33032.507703192838</c:v>
                </c:pt>
                <c:pt idx="41">
                  <c:v>37878.643093946994</c:v>
                </c:pt>
              </c:numCache>
            </c:numRef>
          </c:val>
          <c:extLst>
            <c:ext xmlns:c16="http://schemas.microsoft.com/office/drawing/2014/chart" uri="{C3380CC4-5D6E-409C-BE32-E72D297353CC}">
              <c16:uniqueId val="{00000000-0AFD-4280-957D-80600ED530E7}"/>
            </c:ext>
          </c:extLst>
        </c:ser>
        <c:dLbls>
          <c:showLegendKey val="0"/>
          <c:showVal val="0"/>
          <c:showCatName val="0"/>
          <c:showSerName val="0"/>
          <c:showPercent val="0"/>
          <c:showBubbleSize val="0"/>
        </c:dLbls>
        <c:gapWidth val="150"/>
        <c:axId val="271261008"/>
        <c:axId val="271261568"/>
      </c:barChart>
      <c:lineChart>
        <c:grouping val="standard"/>
        <c:varyColors val="0"/>
        <c:ser>
          <c:idx val="0"/>
          <c:order val="1"/>
          <c:spPr>
            <a:ln w="19050">
              <a:solidFill>
                <a:srgbClr val="000000"/>
              </a:solidFill>
              <a:prstDash val="sysDot"/>
            </a:ln>
          </c:spPr>
          <c:marker>
            <c:symbol val="none"/>
          </c:marker>
          <c:cat>
            <c:strRef>
              <c:f>'Salinity Zone Totals'!$A$4:$A$45</c:f>
              <c:strCache>
                <c:ptCount val="42"/>
                <c:pt idx="0">
                  <c:v>1984</c:v>
                </c:pt>
                <c:pt idx="1">
                  <c:v>1985</c:v>
                </c:pt>
                <c:pt idx="2">
                  <c:v>1986</c:v>
                </c:pt>
                <c:pt idx="3">
                  <c:v>1987</c:v>
                </c:pt>
                <c:pt idx="4">
                  <c:v>1988 (no survey)</c:v>
                </c:pt>
                <c:pt idx="5">
                  <c:v>1989</c:v>
                </c:pt>
                <c:pt idx="6">
                  <c:v>1990</c:v>
                </c:pt>
                <c:pt idx="7">
                  <c:v>1991</c:v>
                </c:pt>
                <c:pt idx="8">
                  <c:v>1992</c:v>
                </c:pt>
                <c:pt idx="9">
                  <c:v>1993</c:v>
                </c:pt>
                <c:pt idx="10">
                  <c:v>1994</c:v>
                </c:pt>
                <c:pt idx="11">
                  <c:v>1995</c:v>
                </c:pt>
                <c:pt idx="12">
                  <c:v>1996</c:v>
                </c:pt>
                <c:pt idx="13">
                  <c:v>1997</c:v>
                </c:pt>
                <c:pt idx="14">
                  <c:v>1998</c:v>
                </c:pt>
                <c:pt idx="15">
                  <c:v>1999</c:v>
                </c:pt>
                <c:pt idx="16">
                  <c:v>2000</c:v>
                </c:pt>
                <c:pt idx="17">
                  <c:v>2001</c:v>
                </c:pt>
                <c:pt idx="18">
                  <c:v>2002</c:v>
                </c:pt>
                <c:pt idx="19">
                  <c:v>2003</c:v>
                </c:pt>
                <c:pt idx="20">
                  <c:v>2004</c:v>
                </c:pt>
                <c:pt idx="21">
                  <c:v>2005</c:v>
                </c:pt>
                <c:pt idx="22">
                  <c:v>2006</c:v>
                </c:pt>
                <c:pt idx="23">
                  <c:v>2007</c:v>
                </c:pt>
                <c:pt idx="24">
                  <c:v>2008</c:v>
                </c:pt>
                <c:pt idx="25">
                  <c:v>2009</c:v>
                </c:pt>
                <c:pt idx="26">
                  <c:v>2010</c:v>
                </c:pt>
                <c:pt idx="27">
                  <c:v>2011</c:v>
                </c:pt>
                <c:pt idx="28">
                  <c:v>2012</c:v>
                </c:pt>
                <c:pt idx="29">
                  <c:v>2013</c:v>
                </c:pt>
                <c:pt idx="30">
                  <c:v>2014</c:v>
                </c:pt>
                <c:pt idx="31">
                  <c:v>2015</c:v>
                </c:pt>
                <c:pt idx="32">
                  <c:v>2016</c:v>
                </c:pt>
                <c:pt idx="33">
                  <c:v>2017</c:v>
                </c:pt>
                <c:pt idx="34">
                  <c:v>2018</c:v>
                </c:pt>
                <c:pt idx="35">
                  <c:v>2019</c:v>
                </c:pt>
                <c:pt idx="36">
                  <c:v>2020</c:v>
                </c:pt>
                <c:pt idx="37">
                  <c:v>2021</c:v>
                </c:pt>
                <c:pt idx="38">
                  <c:v>2022</c:v>
                </c:pt>
                <c:pt idx="39">
                  <c:v>2023</c:v>
                </c:pt>
                <c:pt idx="40">
                  <c:v>2024</c:v>
                </c:pt>
                <c:pt idx="41">
                  <c:v>2025</c:v>
                </c:pt>
              </c:strCache>
            </c:strRef>
          </c:cat>
          <c:val>
            <c:numRef>
              <c:f>'Salinity Zone Totals'!$O$4:$O$45</c:f>
              <c:numCache>
                <c:formatCode>_(* #,##0_);_(* \(#,##0\);_(* "-"??_);_(@_)</c:formatCode>
                <c:ptCount val="42"/>
                <c:pt idx="0">
                  <c:v>126000</c:v>
                </c:pt>
                <c:pt idx="1">
                  <c:v>126000</c:v>
                </c:pt>
                <c:pt idx="2">
                  <c:v>126000</c:v>
                </c:pt>
                <c:pt idx="3">
                  <c:v>126000</c:v>
                </c:pt>
                <c:pt idx="4">
                  <c:v>126000</c:v>
                </c:pt>
                <c:pt idx="5">
                  <c:v>126000</c:v>
                </c:pt>
                <c:pt idx="6">
                  <c:v>126000</c:v>
                </c:pt>
                <c:pt idx="7">
                  <c:v>126000</c:v>
                </c:pt>
                <c:pt idx="8">
                  <c:v>126000</c:v>
                </c:pt>
                <c:pt idx="9">
                  <c:v>126000</c:v>
                </c:pt>
                <c:pt idx="10">
                  <c:v>126000</c:v>
                </c:pt>
                <c:pt idx="11">
                  <c:v>126000</c:v>
                </c:pt>
                <c:pt idx="12">
                  <c:v>126000</c:v>
                </c:pt>
                <c:pt idx="13">
                  <c:v>126000</c:v>
                </c:pt>
                <c:pt idx="14">
                  <c:v>126000</c:v>
                </c:pt>
                <c:pt idx="15">
                  <c:v>126000</c:v>
                </c:pt>
                <c:pt idx="16">
                  <c:v>126000</c:v>
                </c:pt>
                <c:pt idx="17">
                  <c:v>126000</c:v>
                </c:pt>
                <c:pt idx="18">
                  <c:v>126000</c:v>
                </c:pt>
                <c:pt idx="19">
                  <c:v>126000</c:v>
                </c:pt>
                <c:pt idx="20">
                  <c:v>126000</c:v>
                </c:pt>
                <c:pt idx="21">
                  <c:v>126000</c:v>
                </c:pt>
                <c:pt idx="22">
                  <c:v>126000</c:v>
                </c:pt>
                <c:pt idx="23">
                  <c:v>126000</c:v>
                </c:pt>
                <c:pt idx="24">
                  <c:v>126000</c:v>
                </c:pt>
                <c:pt idx="25">
                  <c:v>126000</c:v>
                </c:pt>
                <c:pt idx="26">
                  <c:v>126000</c:v>
                </c:pt>
                <c:pt idx="27">
                  <c:v>126000</c:v>
                </c:pt>
                <c:pt idx="28">
                  <c:v>126000</c:v>
                </c:pt>
                <c:pt idx="29">
                  <c:v>126000</c:v>
                </c:pt>
                <c:pt idx="30">
                  <c:v>126000</c:v>
                </c:pt>
                <c:pt idx="31">
                  <c:v>126000</c:v>
                </c:pt>
                <c:pt idx="32">
                  <c:v>126000</c:v>
                </c:pt>
                <c:pt idx="33">
                  <c:v>126000</c:v>
                </c:pt>
                <c:pt idx="34">
                  <c:v>126000</c:v>
                </c:pt>
                <c:pt idx="35">
                  <c:v>126000</c:v>
                </c:pt>
                <c:pt idx="36">
                  <c:v>126000</c:v>
                </c:pt>
                <c:pt idx="37">
                  <c:v>126000</c:v>
                </c:pt>
                <c:pt idx="38">
                  <c:v>126000</c:v>
                </c:pt>
                <c:pt idx="39">
                  <c:v>126000</c:v>
                </c:pt>
                <c:pt idx="40">
                  <c:v>126000</c:v>
                </c:pt>
                <c:pt idx="41">
                  <c:v>126000</c:v>
                </c:pt>
              </c:numCache>
            </c:numRef>
          </c:val>
          <c:smooth val="0"/>
          <c:extLst>
            <c:ext xmlns:c16="http://schemas.microsoft.com/office/drawing/2014/chart" uri="{C3380CC4-5D6E-409C-BE32-E72D297353CC}">
              <c16:uniqueId val="{00000001-0AFD-4280-957D-80600ED530E7}"/>
            </c:ext>
          </c:extLst>
        </c:ser>
        <c:dLbls>
          <c:showLegendKey val="0"/>
          <c:showVal val="0"/>
          <c:showCatName val="0"/>
          <c:showSerName val="0"/>
          <c:showPercent val="0"/>
          <c:showBubbleSize val="0"/>
        </c:dLbls>
        <c:marker val="1"/>
        <c:smooth val="0"/>
        <c:axId val="271261008"/>
        <c:axId val="271261568"/>
      </c:lineChart>
      <c:catAx>
        <c:axId val="271261008"/>
        <c:scaling>
          <c:orientation val="minMax"/>
        </c:scaling>
        <c:delete val="0"/>
        <c:axPos val="b"/>
        <c:title>
          <c:tx>
            <c:rich>
              <a:bodyPr/>
              <a:lstStyle/>
              <a:p>
                <a:pPr>
                  <a:defRPr sz="1000" b="1" i="0" u="none" strike="noStrike" baseline="0">
                    <a:solidFill>
                      <a:srgbClr val="000000"/>
                    </a:solidFill>
                    <a:latin typeface="Arial"/>
                    <a:ea typeface="Arial"/>
                    <a:cs typeface="Arial"/>
                  </a:defRPr>
                </a:pPr>
                <a:r>
                  <a:rPr lang="en-US"/>
                  <a:t>year</a:t>
                </a:r>
              </a:p>
            </c:rich>
          </c:tx>
          <c:layout>
            <c:manualLayout>
              <c:xMode val="edge"/>
              <c:yMode val="edge"/>
              <c:x val="0.56331866537606901"/>
              <c:y val="0.9349850597117800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en-US"/>
          </a:p>
        </c:txPr>
        <c:crossAx val="271261568"/>
        <c:crosses val="autoZero"/>
        <c:auto val="1"/>
        <c:lblAlgn val="ctr"/>
        <c:lblOffset val="100"/>
        <c:noMultiLvlLbl val="0"/>
      </c:catAx>
      <c:valAx>
        <c:axId val="271261568"/>
        <c:scaling>
          <c:orientation val="minMax"/>
        </c:scaling>
        <c:delete val="0"/>
        <c:axPos val="l"/>
        <c:majorGridlines>
          <c:spPr>
            <a:ln w="3175">
              <a:solidFill>
                <a:srgbClr val="000000"/>
              </a:solidFill>
              <a:prstDash val="solid"/>
            </a:ln>
          </c:spPr>
        </c:majorGridlines>
        <c:title>
          <c:tx>
            <c:rich>
              <a:bodyPr/>
              <a:lstStyle/>
              <a:p>
                <a:pPr>
                  <a:defRPr sz="1000" b="1" i="0" u="none" strike="noStrike" baseline="0">
                    <a:solidFill>
                      <a:srgbClr val="000000"/>
                    </a:solidFill>
                    <a:latin typeface="Arial"/>
                    <a:ea typeface="Arial"/>
                    <a:cs typeface="Arial"/>
                  </a:defRPr>
                </a:pPr>
                <a:r>
                  <a:rPr lang="en-US"/>
                  <a:t>acreage</a:t>
                </a:r>
              </a:p>
            </c:rich>
          </c:tx>
          <c:layout>
            <c:manualLayout>
              <c:xMode val="edge"/>
              <c:yMode val="edge"/>
              <c:x val="3.4934497816593899E-2"/>
              <c:y val="0.40754796216510703"/>
            </c:manualLayout>
          </c:layout>
          <c:overlay val="0"/>
          <c:spPr>
            <a:noFill/>
            <a:ln w="25400">
              <a:noFill/>
            </a:ln>
          </c:spPr>
        </c:title>
        <c:numFmt formatCode="_(* #,##0.00_);_(* \(#,##0.00\);_(* &quot;-&quot;??_);_(@_)"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271261008"/>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pageMargins b="1" l="0.750000000000002" r="0.750000000000002" t="1" header="0.5" footer="0.5"/>
    <c:pageSetup orientation="landscape"/>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US"/>
              <a:t>Underwater Bay Grass Abundance
Polyhaine Zone</a:t>
            </a:r>
          </a:p>
        </c:rich>
      </c:tx>
      <c:layout>
        <c:manualLayout>
          <c:xMode val="edge"/>
          <c:yMode val="edge"/>
          <c:x val="0.27886778858525102"/>
          <c:y val="3.3834586466165398E-2"/>
        </c:manualLayout>
      </c:layout>
      <c:overlay val="0"/>
      <c:spPr>
        <a:noFill/>
        <a:ln w="25400">
          <a:noFill/>
        </a:ln>
      </c:spPr>
    </c:title>
    <c:autoTitleDeleted val="0"/>
    <c:plotArea>
      <c:layout>
        <c:manualLayout>
          <c:layoutTarget val="inner"/>
          <c:xMode val="edge"/>
          <c:yMode val="edge"/>
          <c:x val="0.213508079529377"/>
          <c:y val="0.24270947133335399"/>
          <c:w val="0.75599289384381596"/>
          <c:h val="0.59887054185946798"/>
        </c:manualLayout>
      </c:layout>
      <c:barChart>
        <c:barDir val="col"/>
        <c:grouping val="clustered"/>
        <c:varyColors val="0"/>
        <c:ser>
          <c:idx val="0"/>
          <c:order val="1"/>
          <c:spPr>
            <a:solidFill>
              <a:srgbClr val="9999FF"/>
            </a:solidFill>
            <a:ln w="12700">
              <a:solidFill>
                <a:srgbClr val="000000"/>
              </a:solidFill>
              <a:prstDash val="solid"/>
            </a:ln>
          </c:spPr>
          <c:invertIfNegative val="0"/>
          <c:cat>
            <c:strRef>
              <c:f>'Salinity Zone Totals'!$A$4:$A$45</c:f>
              <c:strCache>
                <c:ptCount val="42"/>
                <c:pt idx="0">
                  <c:v>1984</c:v>
                </c:pt>
                <c:pt idx="1">
                  <c:v>1985</c:v>
                </c:pt>
                <c:pt idx="2">
                  <c:v>1986</c:v>
                </c:pt>
                <c:pt idx="3">
                  <c:v>1987</c:v>
                </c:pt>
                <c:pt idx="4">
                  <c:v>1988 (no survey)</c:v>
                </c:pt>
                <c:pt idx="5">
                  <c:v>1989</c:v>
                </c:pt>
                <c:pt idx="6">
                  <c:v>1990</c:v>
                </c:pt>
                <c:pt idx="7">
                  <c:v>1991</c:v>
                </c:pt>
                <c:pt idx="8">
                  <c:v>1992</c:v>
                </c:pt>
                <c:pt idx="9">
                  <c:v>1993</c:v>
                </c:pt>
                <c:pt idx="10">
                  <c:v>1994</c:v>
                </c:pt>
                <c:pt idx="11">
                  <c:v>1995</c:v>
                </c:pt>
                <c:pt idx="12">
                  <c:v>1996</c:v>
                </c:pt>
                <c:pt idx="13">
                  <c:v>1997</c:v>
                </c:pt>
                <c:pt idx="14">
                  <c:v>1998</c:v>
                </c:pt>
                <c:pt idx="15">
                  <c:v>1999</c:v>
                </c:pt>
                <c:pt idx="16">
                  <c:v>2000</c:v>
                </c:pt>
                <c:pt idx="17">
                  <c:v>2001</c:v>
                </c:pt>
                <c:pt idx="18">
                  <c:v>2002</c:v>
                </c:pt>
                <c:pt idx="19">
                  <c:v>2003</c:v>
                </c:pt>
                <c:pt idx="20">
                  <c:v>2004</c:v>
                </c:pt>
                <c:pt idx="21">
                  <c:v>2005</c:v>
                </c:pt>
                <c:pt idx="22">
                  <c:v>2006</c:v>
                </c:pt>
                <c:pt idx="23">
                  <c:v>2007</c:v>
                </c:pt>
                <c:pt idx="24">
                  <c:v>2008</c:v>
                </c:pt>
                <c:pt idx="25">
                  <c:v>2009</c:v>
                </c:pt>
                <c:pt idx="26">
                  <c:v>2010</c:v>
                </c:pt>
                <c:pt idx="27">
                  <c:v>2011</c:v>
                </c:pt>
                <c:pt idx="28">
                  <c:v>2012</c:v>
                </c:pt>
                <c:pt idx="29">
                  <c:v>2013</c:v>
                </c:pt>
                <c:pt idx="30">
                  <c:v>2014</c:v>
                </c:pt>
                <c:pt idx="31">
                  <c:v>2015</c:v>
                </c:pt>
                <c:pt idx="32">
                  <c:v>2016</c:v>
                </c:pt>
                <c:pt idx="33">
                  <c:v>2017</c:v>
                </c:pt>
                <c:pt idx="34">
                  <c:v>2018</c:v>
                </c:pt>
                <c:pt idx="35">
                  <c:v>2019</c:v>
                </c:pt>
                <c:pt idx="36">
                  <c:v>2020</c:v>
                </c:pt>
                <c:pt idx="37">
                  <c:v>2021</c:v>
                </c:pt>
                <c:pt idx="38">
                  <c:v>2022</c:v>
                </c:pt>
                <c:pt idx="39">
                  <c:v>2023</c:v>
                </c:pt>
                <c:pt idx="40">
                  <c:v>2024</c:v>
                </c:pt>
                <c:pt idx="41">
                  <c:v>2025</c:v>
                </c:pt>
              </c:strCache>
            </c:strRef>
          </c:cat>
          <c:val>
            <c:numRef>
              <c:f>'Salinity Zone Totals'!$R$4:$R$45</c:f>
              <c:numCache>
                <c:formatCode>_(* #,##0.00_);_(* \(#,##0.00\);_(* "-"??_);_(@_)</c:formatCode>
                <c:ptCount val="42"/>
                <c:pt idx="0">
                  <c:v>15027.278031</c:v>
                </c:pt>
                <c:pt idx="1">
                  <c:v>15536.720007000002</c:v>
                </c:pt>
                <c:pt idx="2">
                  <c:v>15685.850891999997</c:v>
                </c:pt>
                <c:pt idx="3">
                  <c:v>15642.112422</c:v>
                </c:pt>
                <c:pt idx="5">
                  <c:v>18617.193266999999</c:v>
                </c:pt>
                <c:pt idx="6">
                  <c:v>19730.522660999999</c:v>
                </c:pt>
                <c:pt idx="7">
                  <c:v>22199.917601999998</c:v>
                </c:pt>
                <c:pt idx="8">
                  <c:v>22920.613916999999</c:v>
                </c:pt>
                <c:pt idx="9">
                  <c:v>24015.681881999997</c:v>
                </c:pt>
                <c:pt idx="10">
                  <c:v>22705.825904999998</c:v>
                </c:pt>
                <c:pt idx="11">
                  <c:v>21535.611788999999</c:v>
                </c:pt>
                <c:pt idx="12">
                  <c:v>21970.179434999998</c:v>
                </c:pt>
                <c:pt idx="13">
                  <c:v>22677.976607999997</c:v>
                </c:pt>
                <c:pt idx="14">
                  <c:v>20726.944313999997</c:v>
                </c:pt>
                <c:pt idx="15">
                  <c:v>18593.371863</c:v>
                </c:pt>
                <c:pt idx="16">
                  <c:v>19159.476161999999</c:v>
                </c:pt>
                <c:pt idx="17">
                  <c:v>20483.713941000002</c:v>
                </c:pt>
                <c:pt idx="18">
                  <c:v>20562.838562999998</c:v>
                </c:pt>
                <c:pt idx="19">
                  <c:v>19379.922993</c:v>
                </c:pt>
                <c:pt idx="20">
                  <c:v>15878.967357</c:v>
                </c:pt>
                <c:pt idx="21">
                  <c:v>16452.855620999999</c:v>
                </c:pt>
                <c:pt idx="22">
                  <c:v>9959.4967290000004</c:v>
                </c:pt>
                <c:pt idx="23">
                  <c:v>12290.139405</c:v>
                </c:pt>
                <c:pt idx="24">
                  <c:v>15329.444138999999</c:v>
                </c:pt>
                <c:pt idx="25">
                  <c:v>17570.237619</c:v>
                </c:pt>
                <c:pt idx="26">
                  <c:v>17274.768191999996</c:v>
                </c:pt>
                <c:pt idx="27">
                  <c:v>11124.150870000001</c:v>
                </c:pt>
                <c:pt idx="28">
                  <c:v>10916.578469999999</c:v>
                </c:pt>
                <c:pt idx="29">
                  <c:v>14702.773179</c:v>
                </c:pt>
                <c:pt idx="30">
                  <c:v>15695.957690999998</c:v>
                </c:pt>
                <c:pt idx="31">
                  <c:v>16666.70370617868</c:v>
                </c:pt>
                <c:pt idx="32">
                  <c:v>14471.189062352671</c:v>
                </c:pt>
                <c:pt idx="33">
                  <c:v>15250.888113912524</c:v>
                </c:pt>
                <c:pt idx="34">
                  <c:v>18191.694557999996</c:v>
                </c:pt>
                <c:pt idx="35">
                  <c:v>11975.328831461749</c:v>
                </c:pt>
                <c:pt idx="36">
                  <c:v>13701.059156590558</c:v>
                </c:pt>
                <c:pt idx="37">
                  <c:v>16371.420865570204</c:v>
                </c:pt>
                <c:pt idx="38">
                  <c:v>19462.322030456075</c:v>
                </c:pt>
                <c:pt idx="39">
                  <c:v>21803.429606999995</c:v>
                </c:pt>
                <c:pt idx="40">
                  <c:v>25266.384570657116</c:v>
                </c:pt>
                <c:pt idx="41">
                  <c:v>28141.77357556513</c:v>
                </c:pt>
              </c:numCache>
            </c:numRef>
          </c:val>
          <c:extLst>
            <c:ext xmlns:c16="http://schemas.microsoft.com/office/drawing/2014/chart" uri="{C3380CC4-5D6E-409C-BE32-E72D297353CC}">
              <c16:uniqueId val="{00000000-8B9D-4D06-87CB-E59636FA3368}"/>
            </c:ext>
          </c:extLst>
        </c:ser>
        <c:dLbls>
          <c:showLegendKey val="0"/>
          <c:showVal val="0"/>
          <c:showCatName val="0"/>
          <c:showSerName val="0"/>
          <c:showPercent val="0"/>
          <c:showBubbleSize val="0"/>
        </c:dLbls>
        <c:gapWidth val="150"/>
        <c:axId val="258539712"/>
        <c:axId val="258540272"/>
      </c:barChart>
      <c:lineChart>
        <c:grouping val="standard"/>
        <c:varyColors val="0"/>
        <c:ser>
          <c:idx val="1"/>
          <c:order val="0"/>
          <c:spPr>
            <a:ln w="19050">
              <a:solidFill>
                <a:srgbClr val="000000"/>
              </a:solidFill>
              <a:prstDash val="sysDot"/>
            </a:ln>
          </c:spPr>
          <c:marker>
            <c:symbol val="none"/>
          </c:marker>
          <c:cat>
            <c:strRef>
              <c:f>'Salinity Zone Totals'!$A$4:$A$41</c:f>
              <c:strCache>
                <c:ptCount val="38"/>
                <c:pt idx="0">
                  <c:v>1984</c:v>
                </c:pt>
                <c:pt idx="1">
                  <c:v>1985</c:v>
                </c:pt>
                <c:pt idx="2">
                  <c:v>1986</c:v>
                </c:pt>
                <c:pt idx="3">
                  <c:v>1987</c:v>
                </c:pt>
                <c:pt idx="4">
                  <c:v>1988 (no survey)</c:v>
                </c:pt>
                <c:pt idx="5">
                  <c:v>1989</c:v>
                </c:pt>
                <c:pt idx="6">
                  <c:v>1990</c:v>
                </c:pt>
                <c:pt idx="7">
                  <c:v>1991</c:v>
                </c:pt>
                <c:pt idx="8">
                  <c:v>1992</c:v>
                </c:pt>
                <c:pt idx="9">
                  <c:v>1993</c:v>
                </c:pt>
                <c:pt idx="10">
                  <c:v>1994</c:v>
                </c:pt>
                <c:pt idx="11">
                  <c:v>1995</c:v>
                </c:pt>
                <c:pt idx="12">
                  <c:v>1996</c:v>
                </c:pt>
                <c:pt idx="13">
                  <c:v>1997</c:v>
                </c:pt>
                <c:pt idx="14">
                  <c:v>1998</c:v>
                </c:pt>
                <c:pt idx="15">
                  <c:v>1999</c:v>
                </c:pt>
                <c:pt idx="16">
                  <c:v>2000</c:v>
                </c:pt>
                <c:pt idx="17">
                  <c:v>2001</c:v>
                </c:pt>
                <c:pt idx="18">
                  <c:v>2002</c:v>
                </c:pt>
                <c:pt idx="19">
                  <c:v>2003</c:v>
                </c:pt>
                <c:pt idx="20">
                  <c:v>2004</c:v>
                </c:pt>
                <c:pt idx="21">
                  <c:v>2005</c:v>
                </c:pt>
                <c:pt idx="22">
                  <c:v>2006</c:v>
                </c:pt>
                <c:pt idx="23">
                  <c:v>2007</c:v>
                </c:pt>
                <c:pt idx="24">
                  <c:v>2008</c:v>
                </c:pt>
                <c:pt idx="25">
                  <c:v>2009</c:v>
                </c:pt>
                <c:pt idx="26">
                  <c:v>2010</c:v>
                </c:pt>
                <c:pt idx="27">
                  <c:v>2011</c:v>
                </c:pt>
                <c:pt idx="28">
                  <c:v>2012</c:v>
                </c:pt>
                <c:pt idx="29">
                  <c:v>2013</c:v>
                </c:pt>
                <c:pt idx="30">
                  <c:v>2014</c:v>
                </c:pt>
                <c:pt idx="31">
                  <c:v>2015</c:v>
                </c:pt>
                <c:pt idx="32">
                  <c:v>2016</c:v>
                </c:pt>
                <c:pt idx="33">
                  <c:v>2017</c:v>
                </c:pt>
                <c:pt idx="34">
                  <c:v>2018</c:v>
                </c:pt>
                <c:pt idx="35">
                  <c:v>2019</c:v>
                </c:pt>
                <c:pt idx="36">
                  <c:v>2020</c:v>
                </c:pt>
                <c:pt idx="37">
                  <c:v>2021</c:v>
                </c:pt>
              </c:strCache>
            </c:strRef>
          </c:cat>
          <c:val>
            <c:numRef>
              <c:f>'Salinity Zone Totals'!$T$4:$T$45</c:f>
              <c:numCache>
                <c:formatCode>_(* #,##0_);_(* \(#,##0\);_(* "-"??_);_(@_)</c:formatCode>
                <c:ptCount val="42"/>
                <c:pt idx="0">
                  <c:v>35800</c:v>
                </c:pt>
                <c:pt idx="1">
                  <c:v>35800</c:v>
                </c:pt>
                <c:pt idx="2">
                  <c:v>35800</c:v>
                </c:pt>
                <c:pt idx="3">
                  <c:v>35800</c:v>
                </c:pt>
                <c:pt idx="4">
                  <c:v>35800</c:v>
                </c:pt>
                <c:pt idx="5">
                  <c:v>35800</c:v>
                </c:pt>
                <c:pt idx="6">
                  <c:v>35800</c:v>
                </c:pt>
                <c:pt idx="7">
                  <c:v>35800</c:v>
                </c:pt>
                <c:pt idx="8">
                  <c:v>35800</c:v>
                </c:pt>
                <c:pt idx="9">
                  <c:v>35800</c:v>
                </c:pt>
                <c:pt idx="10">
                  <c:v>35800</c:v>
                </c:pt>
                <c:pt idx="11">
                  <c:v>35800</c:v>
                </c:pt>
                <c:pt idx="12">
                  <c:v>35800</c:v>
                </c:pt>
                <c:pt idx="13">
                  <c:v>35800</c:v>
                </c:pt>
                <c:pt idx="14">
                  <c:v>35800</c:v>
                </c:pt>
                <c:pt idx="15">
                  <c:v>35800</c:v>
                </c:pt>
                <c:pt idx="16">
                  <c:v>35800</c:v>
                </c:pt>
                <c:pt idx="17">
                  <c:v>35800</c:v>
                </c:pt>
                <c:pt idx="18">
                  <c:v>35800</c:v>
                </c:pt>
                <c:pt idx="19">
                  <c:v>35800</c:v>
                </c:pt>
                <c:pt idx="20">
                  <c:v>35800</c:v>
                </c:pt>
                <c:pt idx="21">
                  <c:v>35800</c:v>
                </c:pt>
                <c:pt idx="22">
                  <c:v>35800</c:v>
                </c:pt>
                <c:pt idx="23">
                  <c:v>35800</c:v>
                </c:pt>
                <c:pt idx="24">
                  <c:v>35800</c:v>
                </c:pt>
                <c:pt idx="25">
                  <c:v>35800</c:v>
                </c:pt>
                <c:pt idx="26">
                  <c:v>35800</c:v>
                </c:pt>
                <c:pt idx="27">
                  <c:v>35800</c:v>
                </c:pt>
                <c:pt idx="28">
                  <c:v>35800</c:v>
                </c:pt>
                <c:pt idx="29">
                  <c:v>35800</c:v>
                </c:pt>
                <c:pt idx="30">
                  <c:v>35800</c:v>
                </c:pt>
                <c:pt idx="31">
                  <c:v>35800</c:v>
                </c:pt>
                <c:pt idx="32">
                  <c:v>35800</c:v>
                </c:pt>
                <c:pt idx="33">
                  <c:v>35800</c:v>
                </c:pt>
                <c:pt idx="34">
                  <c:v>35800</c:v>
                </c:pt>
                <c:pt idx="35">
                  <c:v>35800</c:v>
                </c:pt>
                <c:pt idx="36">
                  <c:v>35800</c:v>
                </c:pt>
                <c:pt idx="37">
                  <c:v>35800</c:v>
                </c:pt>
                <c:pt idx="38">
                  <c:v>35800</c:v>
                </c:pt>
                <c:pt idx="39">
                  <c:v>35800</c:v>
                </c:pt>
                <c:pt idx="40">
                  <c:v>35800</c:v>
                </c:pt>
                <c:pt idx="41">
                  <c:v>35800</c:v>
                </c:pt>
              </c:numCache>
            </c:numRef>
          </c:val>
          <c:smooth val="0"/>
          <c:extLst>
            <c:ext xmlns:c16="http://schemas.microsoft.com/office/drawing/2014/chart" uri="{C3380CC4-5D6E-409C-BE32-E72D297353CC}">
              <c16:uniqueId val="{00000001-8B9D-4D06-87CB-E59636FA3368}"/>
            </c:ext>
          </c:extLst>
        </c:ser>
        <c:dLbls>
          <c:showLegendKey val="0"/>
          <c:showVal val="0"/>
          <c:showCatName val="0"/>
          <c:showSerName val="0"/>
          <c:showPercent val="0"/>
          <c:showBubbleSize val="0"/>
        </c:dLbls>
        <c:marker val="1"/>
        <c:smooth val="0"/>
        <c:axId val="258539712"/>
        <c:axId val="258540272"/>
      </c:lineChart>
      <c:catAx>
        <c:axId val="258539712"/>
        <c:scaling>
          <c:orientation val="minMax"/>
        </c:scaling>
        <c:delete val="0"/>
        <c:axPos val="b"/>
        <c:title>
          <c:tx>
            <c:rich>
              <a:bodyPr/>
              <a:lstStyle/>
              <a:p>
                <a:pPr>
                  <a:defRPr sz="1000" b="1" i="0" u="none" strike="noStrike" baseline="0">
                    <a:solidFill>
                      <a:srgbClr val="000000"/>
                    </a:solidFill>
                    <a:latin typeface="Arial"/>
                    <a:ea typeface="Arial"/>
                    <a:cs typeface="Arial"/>
                  </a:defRPr>
                </a:pPr>
                <a:r>
                  <a:rPr lang="en-US"/>
                  <a:t>year</a:t>
                </a:r>
              </a:p>
            </c:rich>
          </c:tx>
          <c:layout>
            <c:manualLayout>
              <c:xMode val="edge"/>
              <c:yMode val="edge"/>
              <c:x val="0.55555669771043603"/>
              <c:y val="0.9355224854793829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en-US"/>
          </a:p>
        </c:txPr>
        <c:crossAx val="258540272"/>
        <c:crosses val="autoZero"/>
        <c:auto val="1"/>
        <c:lblAlgn val="ctr"/>
        <c:lblOffset val="100"/>
        <c:tickLblSkip val="2"/>
        <c:tickMarkSkip val="1"/>
        <c:noMultiLvlLbl val="0"/>
      </c:catAx>
      <c:valAx>
        <c:axId val="258540272"/>
        <c:scaling>
          <c:orientation val="minMax"/>
        </c:scaling>
        <c:delete val="0"/>
        <c:axPos val="l"/>
        <c:majorGridlines>
          <c:spPr>
            <a:ln w="3175">
              <a:solidFill>
                <a:srgbClr val="000000"/>
              </a:solidFill>
              <a:prstDash val="solid"/>
            </a:ln>
          </c:spPr>
        </c:majorGridlines>
        <c:title>
          <c:tx>
            <c:rich>
              <a:bodyPr/>
              <a:lstStyle/>
              <a:p>
                <a:pPr>
                  <a:defRPr sz="1000" b="1" i="0" u="none" strike="noStrike" baseline="0">
                    <a:solidFill>
                      <a:srgbClr val="000000"/>
                    </a:solidFill>
                    <a:latin typeface="Arial"/>
                    <a:ea typeface="Arial"/>
                    <a:cs typeface="Arial"/>
                  </a:defRPr>
                </a:pPr>
                <a:r>
                  <a:rPr lang="en-US"/>
                  <a:t>acreage</a:t>
                </a:r>
              </a:p>
            </c:rich>
          </c:tx>
          <c:layout>
            <c:manualLayout>
              <c:xMode val="edge"/>
              <c:yMode val="edge"/>
              <c:x val="1.4550824750039401E-2"/>
              <c:y val="0.40977443423409499"/>
            </c:manualLayout>
          </c:layout>
          <c:overlay val="0"/>
          <c:spPr>
            <a:noFill/>
            <a:ln w="25400">
              <a:noFill/>
            </a:ln>
          </c:spPr>
        </c:title>
        <c:numFmt formatCode="_(* #,##0.00_);_(* \(#,##0.00\);_(* &quot;-&quot;??_);_(@_)"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258539712"/>
        <c:crosses val="autoZero"/>
        <c:crossBetween val="between"/>
        <c:majorUnit val="5000"/>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pageMargins b="1" l="0.750000000000002" r="0.750000000000002" t="1" header="0.5" footer="0.5"/>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US"/>
              <a:t>Underwater Bay Grass Abundance
Oligohaline Zone</a:t>
            </a:r>
          </a:p>
        </c:rich>
      </c:tx>
      <c:layout>
        <c:manualLayout>
          <c:xMode val="edge"/>
          <c:yMode val="edge"/>
          <c:x val="0.30131004366812197"/>
          <c:y val="3.7735849056603897E-2"/>
        </c:manualLayout>
      </c:layout>
      <c:overlay val="0"/>
      <c:spPr>
        <a:noFill/>
        <a:ln w="25400">
          <a:noFill/>
        </a:ln>
      </c:spPr>
    </c:title>
    <c:autoTitleDeleted val="0"/>
    <c:plotArea>
      <c:layout>
        <c:manualLayout>
          <c:layoutTarget val="inner"/>
          <c:xMode val="edge"/>
          <c:yMode val="edge"/>
          <c:x val="0.229257641921397"/>
          <c:y val="0.21786234367762899"/>
          <c:w val="0.74017467248908797"/>
          <c:h val="0.61642686428902305"/>
        </c:manualLayout>
      </c:layout>
      <c:barChart>
        <c:barDir val="col"/>
        <c:grouping val="clustered"/>
        <c:varyColors val="0"/>
        <c:ser>
          <c:idx val="1"/>
          <c:order val="0"/>
          <c:spPr>
            <a:solidFill>
              <a:srgbClr val="9999FF"/>
            </a:solidFill>
            <a:ln w="12700">
              <a:solidFill>
                <a:srgbClr val="000000"/>
              </a:solidFill>
              <a:prstDash val="solid"/>
            </a:ln>
          </c:spPr>
          <c:invertIfNegative val="0"/>
          <c:cat>
            <c:strRef>
              <c:f>'Salinity Zone Totals'!$A$4:$A$41</c:f>
              <c:strCache>
                <c:ptCount val="38"/>
                <c:pt idx="0">
                  <c:v>1984</c:v>
                </c:pt>
                <c:pt idx="1">
                  <c:v>1985</c:v>
                </c:pt>
                <c:pt idx="2">
                  <c:v>1986</c:v>
                </c:pt>
                <c:pt idx="3">
                  <c:v>1987</c:v>
                </c:pt>
                <c:pt idx="4">
                  <c:v>1988 (no survey)</c:v>
                </c:pt>
                <c:pt idx="5">
                  <c:v>1989</c:v>
                </c:pt>
                <c:pt idx="6">
                  <c:v>1990</c:v>
                </c:pt>
                <c:pt idx="7">
                  <c:v>1991</c:v>
                </c:pt>
                <c:pt idx="8">
                  <c:v>1992</c:v>
                </c:pt>
                <c:pt idx="9">
                  <c:v>1993</c:v>
                </c:pt>
                <c:pt idx="10">
                  <c:v>1994</c:v>
                </c:pt>
                <c:pt idx="11">
                  <c:v>1995</c:v>
                </c:pt>
                <c:pt idx="12">
                  <c:v>1996</c:v>
                </c:pt>
                <c:pt idx="13">
                  <c:v>1997</c:v>
                </c:pt>
                <c:pt idx="14">
                  <c:v>1998</c:v>
                </c:pt>
                <c:pt idx="15">
                  <c:v>1999</c:v>
                </c:pt>
                <c:pt idx="16">
                  <c:v>2000</c:v>
                </c:pt>
                <c:pt idx="17">
                  <c:v>2001</c:v>
                </c:pt>
                <c:pt idx="18">
                  <c:v>2002</c:v>
                </c:pt>
                <c:pt idx="19">
                  <c:v>2003</c:v>
                </c:pt>
                <c:pt idx="20">
                  <c:v>2004</c:v>
                </c:pt>
                <c:pt idx="21">
                  <c:v>2005</c:v>
                </c:pt>
                <c:pt idx="22">
                  <c:v>2006</c:v>
                </c:pt>
                <c:pt idx="23">
                  <c:v>2007</c:v>
                </c:pt>
                <c:pt idx="24">
                  <c:v>2008</c:v>
                </c:pt>
                <c:pt idx="25">
                  <c:v>2009</c:v>
                </c:pt>
                <c:pt idx="26">
                  <c:v>2010</c:v>
                </c:pt>
                <c:pt idx="27">
                  <c:v>2011</c:v>
                </c:pt>
                <c:pt idx="28">
                  <c:v>2012</c:v>
                </c:pt>
                <c:pt idx="29">
                  <c:v>2013</c:v>
                </c:pt>
                <c:pt idx="30">
                  <c:v>2014</c:v>
                </c:pt>
                <c:pt idx="31">
                  <c:v>2015</c:v>
                </c:pt>
                <c:pt idx="32">
                  <c:v>2016</c:v>
                </c:pt>
                <c:pt idx="33">
                  <c:v>2017</c:v>
                </c:pt>
                <c:pt idx="34">
                  <c:v>2018</c:v>
                </c:pt>
                <c:pt idx="35">
                  <c:v>2019</c:v>
                </c:pt>
                <c:pt idx="36">
                  <c:v>2020</c:v>
                </c:pt>
                <c:pt idx="37">
                  <c:v>2021</c:v>
                </c:pt>
              </c:strCache>
            </c:strRef>
          </c:cat>
          <c:val>
            <c:numRef>
              <c:f>'Salinity Zone Totals'!$H$4:$H$45</c:f>
              <c:numCache>
                <c:formatCode>_(* #,##0.00_);_(* \(#,##0.00\);_(* "-"??_);_(@_)</c:formatCode>
                <c:ptCount val="42"/>
                <c:pt idx="0">
                  <c:v>653.259996</c:v>
                </c:pt>
                <c:pt idx="1">
                  <c:v>1906.1324069999998</c:v>
                </c:pt>
                <c:pt idx="2">
                  <c:v>1119.8283869999998</c:v>
                </c:pt>
                <c:pt idx="3">
                  <c:v>1729.9429769999997</c:v>
                </c:pt>
                <c:pt idx="5">
                  <c:v>3846.3165719999997</c:v>
                </c:pt>
                <c:pt idx="6">
                  <c:v>4466.0684519999995</c:v>
                </c:pt>
                <c:pt idx="7">
                  <c:v>4466.4391170000008</c:v>
                </c:pt>
                <c:pt idx="8">
                  <c:v>4866.7573169999996</c:v>
                </c:pt>
                <c:pt idx="9">
                  <c:v>3783.9212969999999</c:v>
                </c:pt>
                <c:pt idx="10">
                  <c:v>4080.1567650000002</c:v>
                </c:pt>
                <c:pt idx="11">
                  <c:v>3589.0997729999999</c:v>
                </c:pt>
                <c:pt idx="12">
                  <c:v>4198.250634</c:v>
                </c:pt>
                <c:pt idx="13">
                  <c:v>5781.1631610000004</c:v>
                </c:pt>
                <c:pt idx="14">
                  <c:v>8304.9964350000009</c:v>
                </c:pt>
                <c:pt idx="15">
                  <c:v>7322.4320139024885</c:v>
                </c:pt>
                <c:pt idx="16">
                  <c:v>11501.141885999999</c:v>
                </c:pt>
                <c:pt idx="17">
                  <c:v>12554.798872472193</c:v>
                </c:pt>
                <c:pt idx="18">
                  <c:v>5800.3636080000006</c:v>
                </c:pt>
                <c:pt idx="19">
                  <c:v>6361.0314870000002</c:v>
                </c:pt>
                <c:pt idx="20">
                  <c:v>13615.588023</c:v>
                </c:pt>
                <c:pt idx="21">
                  <c:v>13918.668437999999</c:v>
                </c:pt>
                <c:pt idx="22">
                  <c:v>10553.499747</c:v>
                </c:pt>
                <c:pt idx="23">
                  <c:v>11155.682106</c:v>
                </c:pt>
                <c:pt idx="24">
                  <c:v>12379.370825999998</c:v>
                </c:pt>
                <c:pt idx="25">
                  <c:v>13243.811027999998</c:v>
                </c:pt>
                <c:pt idx="26">
                  <c:v>11763.720972000001</c:v>
                </c:pt>
                <c:pt idx="27">
                  <c:v>7620.9163672627183</c:v>
                </c:pt>
                <c:pt idx="28">
                  <c:v>5511.2943299999997</c:v>
                </c:pt>
                <c:pt idx="29">
                  <c:v>5613.1530720000001</c:v>
                </c:pt>
                <c:pt idx="30">
                  <c:v>7199.7228269999987</c:v>
                </c:pt>
                <c:pt idx="31">
                  <c:v>10109.371953456754</c:v>
                </c:pt>
                <c:pt idx="32">
                  <c:v>8587.8408019098242</c:v>
                </c:pt>
                <c:pt idx="33">
                  <c:v>8388.8515097296713</c:v>
                </c:pt>
                <c:pt idx="34">
                  <c:v>7901.3925398228184</c:v>
                </c:pt>
                <c:pt idx="35">
                  <c:v>9029.4922027749235</c:v>
                </c:pt>
                <c:pt idx="36">
                  <c:v>8230.756160422452</c:v>
                </c:pt>
                <c:pt idx="37">
                  <c:v>8384.0192715271569</c:v>
                </c:pt>
                <c:pt idx="38">
                  <c:v>7175.0454153633991</c:v>
                </c:pt>
                <c:pt idx="39">
                  <c:v>3421.5566326122084</c:v>
                </c:pt>
                <c:pt idx="40">
                  <c:v>4731.4701076972888</c:v>
                </c:pt>
                <c:pt idx="41">
                  <c:v>4712.4313940513075</c:v>
                </c:pt>
              </c:numCache>
            </c:numRef>
          </c:val>
          <c:extLst>
            <c:ext xmlns:c16="http://schemas.microsoft.com/office/drawing/2014/chart" uri="{C3380CC4-5D6E-409C-BE32-E72D297353CC}">
              <c16:uniqueId val="{00000000-398A-43F3-9878-05CB54BF6FA1}"/>
            </c:ext>
          </c:extLst>
        </c:ser>
        <c:dLbls>
          <c:showLegendKey val="0"/>
          <c:showVal val="0"/>
          <c:showCatName val="0"/>
          <c:showSerName val="0"/>
          <c:showPercent val="0"/>
          <c:showBubbleSize val="0"/>
        </c:dLbls>
        <c:gapWidth val="150"/>
        <c:axId val="258542512"/>
        <c:axId val="317261520"/>
      </c:barChart>
      <c:lineChart>
        <c:grouping val="standard"/>
        <c:varyColors val="0"/>
        <c:ser>
          <c:idx val="0"/>
          <c:order val="1"/>
          <c:spPr>
            <a:ln w="19050">
              <a:solidFill>
                <a:srgbClr val="000000"/>
              </a:solidFill>
              <a:prstDash val="sysDot"/>
            </a:ln>
          </c:spPr>
          <c:marker>
            <c:symbol val="none"/>
          </c:marker>
          <c:cat>
            <c:strRef>
              <c:f>'Salinity Zone Totals'!$A$4:$A$45</c:f>
              <c:strCache>
                <c:ptCount val="42"/>
                <c:pt idx="0">
                  <c:v>1984</c:v>
                </c:pt>
                <c:pt idx="1">
                  <c:v>1985</c:v>
                </c:pt>
                <c:pt idx="2">
                  <c:v>1986</c:v>
                </c:pt>
                <c:pt idx="3">
                  <c:v>1987</c:v>
                </c:pt>
                <c:pt idx="4">
                  <c:v>1988 (no survey)</c:v>
                </c:pt>
                <c:pt idx="5">
                  <c:v>1989</c:v>
                </c:pt>
                <c:pt idx="6">
                  <c:v>1990</c:v>
                </c:pt>
                <c:pt idx="7">
                  <c:v>1991</c:v>
                </c:pt>
                <c:pt idx="8">
                  <c:v>1992</c:v>
                </c:pt>
                <c:pt idx="9">
                  <c:v>1993</c:v>
                </c:pt>
                <c:pt idx="10">
                  <c:v>1994</c:v>
                </c:pt>
                <c:pt idx="11">
                  <c:v>1995</c:v>
                </c:pt>
                <c:pt idx="12">
                  <c:v>1996</c:v>
                </c:pt>
                <c:pt idx="13">
                  <c:v>1997</c:v>
                </c:pt>
                <c:pt idx="14">
                  <c:v>1998</c:v>
                </c:pt>
                <c:pt idx="15">
                  <c:v>1999</c:v>
                </c:pt>
                <c:pt idx="16">
                  <c:v>2000</c:v>
                </c:pt>
                <c:pt idx="17">
                  <c:v>2001</c:v>
                </c:pt>
                <c:pt idx="18">
                  <c:v>2002</c:v>
                </c:pt>
                <c:pt idx="19">
                  <c:v>2003</c:v>
                </c:pt>
                <c:pt idx="20">
                  <c:v>2004</c:v>
                </c:pt>
                <c:pt idx="21">
                  <c:v>2005</c:v>
                </c:pt>
                <c:pt idx="22">
                  <c:v>2006</c:v>
                </c:pt>
                <c:pt idx="23">
                  <c:v>2007</c:v>
                </c:pt>
                <c:pt idx="24">
                  <c:v>2008</c:v>
                </c:pt>
                <c:pt idx="25">
                  <c:v>2009</c:v>
                </c:pt>
                <c:pt idx="26">
                  <c:v>2010</c:v>
                </c:pt>
                <c:pt idx="27">
                  <c:v>2011</c:v>
                </c:pt>
                <c:pt idx="28">
                  <c:v>2012</c:v>
                </c:pt>
                <c:pt idx="29">
                  <c:v>2013</c:v>
                </c:pt>
                <c:pt idx="30">
                  <c:v>2014</c:v>
                </c:pt>
                <c:pt idx="31">
                  <c:v>2015</c:v>
                </c:pt>
                <c:pt idx="32">
                  <c:v>2016</c:v>
                </c:pt>
                <c:pt idx="33">
                  <c:v>2017</c:v>
                </c:pt>
                <c:pt idx="34">
                  <c:v>2018</c:v>
                </c:pt>
                <c:pt idx="35">
                  <c:v>2019</c:v>
                </c:pt>
                <c:pt idx="36">
                  <c:v>2020</c:v>
                </c:pt>
                <c:pt idx="37">
                  <c:v>2021</c:v>
                </c:pt>
                <c:pt idx="38">
                  <c:v>2022</c:v>
                </c:pt>
                <c:pt idx="39">
                  <c:v>2023</c:v>
                </c:pt>
                <c:pt idx="40">
                  <c:v>2024</c:v>
                </c:pt>
                <c:pt idx="41">
                  <c:v>2025</c:v>
                </c:pt>
              </c:strCache>
            </c:strRef>
          </c:cat>
          <c:val>
            <c:numRef>
              <c:f>'Salinity Zone Totals'!$J$4:$J$45</c:f>
              <c:numCache>
                <c:formatCode>_(* #,##0_);_(* \(#,##0\);_(* "-"??_);_(@_)</c:formatCode>
                <c:ptCount val="42"/>
                <c:pt idx="0">
                  <c:v>13100</c:v>
                </c:pt>
                <c:pt idx="1">
                  <c:v>13100</c:v>
                </c:pt>
                <c:pt idx="2">
                  <c:v>13100</c:v>
                </c:pt>
                <c:pt idx="3">
                  <c:v>13100</c:v>
                </c:pt>
                <c:pt idx="4">
                  <c:v>13100</c:v>
                </c:pt>
                <c:pt idx="5">
                  <c:v>13100</c:v>
                </c:pt>
                <c:pt idx="6">
                  <c:v>13100</c:v>
                </c:pt>
                <c:pt idx="7">
                  <c:v>13100</c:v>
                </c:pt>
                <c:pt idx="8">
                  <c:v>13100</c:v>
                </c:pt>
                <c:pt idx="9">
                  <c:v>13100</c:v>
                </c:pt>
                <c:pt idx="10">
                  <c:v>13100</c:v>
                </c:pt>
                <c:pt idx="11">
                  <c:v>13100</c:v>
                </c:pt>
                <c:pt idx="12">
                  <c:v>13100</c:v>
                </c:pt>
                <c:pt idx="13">
                  <c:v>13100</c:v>
                </c:pt>
                <c:pt idx="14">
                  <c:v>13100</c:v>
                </c:pt>
                <c:pt idx="15">
                  <c:v>13100</c:v>
                </c:pt>
                <c:pt idx="16">
                  <c:v>13100</c:v>
                </c:pt>
                <c:pt idx="17">
                  <c:v>13100</c:v>
                </c:pt>
                <c:pt idx="18">
                  <c:v>13100</c:v>
                </c:pt>
                <c:pt idx="19">
                  <c:v>13100</c:v>
                </c:pt>
                <c:pt idx="20">
                  <c:v>13100</c:v>
                </c:pt>
                <c:pt idx="21">
                  <c:v>13100</c:v>
                </c:pt>
                <c:pt idx="22">
                  <c:v>13100</c:v>
                </c:pt>
                <c:pt idx="23">
                  <c:v>13100</c:v>
                </c:pt>
                <c:pt idx="24">
                  <c:v>13100</c:v>
                </c:pt>
                <c:pt idx="25">
                  <c:v>13100</c:v>
                </c:pt>
                <c:pt idx="26">
                  <c:v>13100</c:v>
                </c:pt>
                <c:pt idx="27">
                  <c:v>13100</c:v>
                </c:pt>
                <c:pt idx="28">
                  <c:v>13100</c:v>
                </c:pt>
                <c:pt idx="29">
                  <c:v>13100</c:v>
                </c:pt>
                <c:pt idx="30">
                  <c:v>13100</c:v>
                </c:pt>
                <c:pt idx="31">
                  <c:v>13100</c:v>
                </c:pt>
                <c:pt idx="32">
                  <c:v>13100</c:v>
                </c:pt>
                <c:pt idx="33">
                  <c:v>13100</c:v>
                </c:pt>
                <c:pt idx="34">
                  <c:v>13100</c:v>
                </c:pt>
                <c:pt idx="35">
                  <c:v>13100</c:v>
                </c:pt>
                <c:pt idx="36">
                  <c:v>13100</c:v>
                </c:pt>
                <c:pt idx="37">
                  <c:v>13100</c:v>
                </c:pt>
                <c:pt idx="38">
                  <c:v>13100</c:v>
                </c:pt>
                <c:pt idx="39">
                  <c:v>13100</c:v>
                </c:pt>
                <c:pt idx="40">
                  <c:v>13100</c:v>
                </c:pt>
                <c:pt idx="41">
                  <c:v>13100</c:v>
                </c:pt>
              </c:numCache>
            </c:numRef>
          </c:val>
          <c:smooth val="0"/>
          <c:extLst>
            <c:ext xmlns:c16="http://schemas.microsoft.com/office/drawing/2014/chart" uri="{C3380CC4-5D6E-409C-BE32-E72D297353CC}">
              <c16:uniqueId val="{00000001-398A-43F3-9878-05CB54BF6FA1}"/>
            </c:ext>
          </c:extLst>
        </c:ser>
        <c:dLbls>
          <c:showLegendKey val="0"/>
          <c:showVal val="0"/>
          <c:showCatName val="0"/>
          <c:showSerName val="0"/>
          <c:showPercent val="0"/>
          <c:showBubbleSize val="0"/>
        </c:dLbls>
        <c:marker val="1"/>
        <c:smooth val="0"/>
        <c:axId val="258542512"/>
        <c:axId val="317261520"/>
      </c:lineChart>
      <c:catAx>
        <c:axId val="258542512"/>
        <c:scaling>
          <c:orientation val="minMax"/>
        </c:scaling>
        <c:delete val="0"/>
        <c:axPos val="b"/>
        <c:title>
          <c:tx>
            <c:rich>
              <a:bodyPr/>
              <a:lstStyle/>
              <a:p>
                <a:pPr>
                  <a:defRPr sz="1000" b="1" i="0" u="none" strike="noStrike" baseline="0">
                    <a:solidFill>
                      <a:srgbClr val="000000"/>
                    </a:solidFill>
                    <a:latin typeface="Arial"/>
                    <a:ea typeface="Arial"/>
                    <a:cs typeface="Arial"/>
                  </a:defRPr>
                </a:pPr>
                <a:r>
                  <a:rPr lang="en-US"/>
                  <a:t>year</a:t>
                </a:r>
              </a:p>
            </c:rich>
          </c:tx>
          <c:layout>
            <c:manualLayout>
              <c:xMode val="edge"/>
              <c:yMode val="edge"/>
              <c:x val="0.56331866537606901"/>
              <c:y val="0.92562507333642097"/>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en-US"/>
          </a:p>
        </c:txPr>
        <c:crossAx val="317261520"/>
        <c:crosses val="autoZero"/>
        <c:auto val="1"/>
        <c:lblAlgn val="ctr"/>
        <c:lblOffset val="100"/>
        <c:noMultiLvlLbl val="0"/>
      </c:catAx>
      <c:valAx>
        <c:axId val="317261520"/>
        <c:scaling>
          <c:orientation val="minMax"/>
          <c:min val="0"/>
        </c:scaling>
        <c:delete val="0"/>
        <c:axPos val="l"/>
        <c:majorGridlines>
          <c:spPr>
            <a:ln w="3175">
              <a:solidFill>
                <a:srgbClr val="000000"/>
              </a:solidFill>
              <a:prstDash val="solid"/>
            </a:ln>
          </c:spPr>
        </c:majorGridlines>
        <c:title>
          <c:tx>
            <c:rich>
              <a:bodyPr/>
              <a:lstStyle/>
              <a:p>
                <a:pPr>
                  <a:defRPr sz="1000" b="1" i="0" u="none" strike="noStrike" baseline="0">
                    <a:solidFill>
                      <a:srgbClr val="000000"/>
                    </a:solidFill>
                    <a:latin typeface="Arial"/>
                    <a:ea typeface="Arial"/>
                    <a:cs typeface="Arial"/>
                  </a:defRPr>
                </a:pPr>
                <a:r>
                  <a:rPr lang="en-US"/>
                  <a:t>acreage</a:t>
                </a:r>
              </a:p>
            </c:rich>
          </c:tx>
          <c:layout>
            <c:manualLayout>
              <c:xMode val="edge"/>
              <c:yMode val="edge"/>
              <c:x val="1.7497660220545701E-2"/>
              <c:y val="0.40754793886058399"/>
            </c:manualLayout>
          </c:layout>
          <c:overlay val="0"/>
          <c:spPr>
            <a:noFill/>
            <a:ln w="25400">
              <a:noFill/>
            </a:ln>
          </c:spPr>
        </c:title>
        <c:numFmt formatCode="_(* #,##0.00_);_(* \(#,##0.00\);_(* &quot;-&quot;??_);_(@_)"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258542512"/>
        <c:crosses val="autoZero"/>
        <c:crossBetween val="between"/>
        <c:majorUnit val="2000"/>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pageMargins b="1" l="0.750000000000002" r="0.750000000000002" t="1" header="0.5" footer="0.5"/>
    <c:pageSetup orientation="landscape"/>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US"/>
              <a:t>Underwater Bay Grass Abundance
Upper Zone</a:t>
            </a:r>
          </a:p>
        </c:rich>
      </c:tx>
      <c:layout>
        <c:manualLayout>
          <c:xMode val="edge"/>
          <c:yMode val="edge"/>
          <c:x val="0.29115956659263698"/>
          <c:y val="4.2766373411534803E-2"/>
        </c:manualLayout>
      </c:layout>
      <c:overlay val="0"/>
      <c:spPr>
        <a:noFill/>
        <a:ln w="25400">
          <a:noFill/>
        </a:ln>
      </c:spPr>
    </c:title>
    <c:autoTitleDeleted val="0"/>
    <c:plotArea>
      <c:layout>
        <c:manualLayout>
          <c:layoutTarget val="inner"/>
          <c:xMode val="edge"/>
          <c:yMode val="edge"/>
          <c:x val="0.17958378545536388"/>
          <c:y val="0.21287371734556407"/>
          <c:w val="0.78978269780071997"/>
          <c:h val="0.49167431719801352"/>
        </c:manualLayout>
      </c:layout>
      <c:barChart>
        <c:barDir val="col"/>
        <c:grouping val="clustered"/>
        <c:varyColors val="0"/>
        <c:ser>
          <c:idx val="0"/>
          <c:order val="1"/>
          <c:spPr>
            <a:solidFill>
              <a:srgbClr val="9999FF"/>
            </a:solidFill>
            <a:ln w="12700">
              <a:solidFill>
                <a:srgbClr val="000000"/>
              </a:solidFill>
              <a:prstDash val="solid"/>
            </a:ln>
          </c:spPr>
          <c:invertIfNegative val="0"/>
          <c:cat>
            <c:strRef>
              <c:f>'Salinity Zone Totals'!$A$4:$A$45</c:f>
              <c:strCache>
                <c:ptCount val="42"/>
                <c:pt idx="0">
                  <c:v>1984</c:v>
                </c:pt>
                <c:pt idx="1">
                  <c:v>1985</c:v>
                </c:pt>
                <c:pt idx="2">
                  <c:v>1986</c:v>
                </c:pt>
                <c:pt idx="3">
                  <c:v>1987</c:v>
                </c:pt>
                <c:pt idx="4">
                  <c:v>1988 (no survey)</c:v>
                </c:pt>
                <c:pt idx="5">
                  <c:v>1989</c:v>
                </c:pt>
                <c:pt idx="6">
                  <c:v>1990</c:v>
                </c:pt>
                <c:pt idx="7">
                  <c:v>1991</c:v>
                </c:pt>
                <c:pt idx="8">
                  <c:v>1992</c:v>
                </c:pt>
                <c:pt idx="9">
                  <c:v>1993</c:v>
                </c:pt>
                <c:pt idx="10">
                  <c:v>1994</c:v>
                </c:pt>
                <c:pt idx="11">
                  <c:v>1995</c:v>
                </c:pt>
                <c:pt idx="12">
                  <c:v>1996</c:v>
                </c:pt>
                <c:pt idx="13">
                  <c:v>1997</c:v>
                </c:pt>
                <c:pt idx="14">
                  <c:v>1998</c:v>
                </c:pt>
                <c:pt idx="15">
                  <c:v>1999</c:v>
                </c:pt>
                <c:pt idx="16">
                  <c:v>2000</c:v>
                </c:pt>
                <c:pt idx="17">
                  <c:v>2001</c:v>
                </c:pt>
                <c:pt idx="18">
                  <c:v>2002</c:v>
                </c:pt>
                <c:pt idx="19">
                  <c:v>2003</c:v>
                </c:pt>
                <c:pt idx="20">
                  <c:v>2004</c:v>
                </c:pt>
                <c:pt idx="21">
                  <c:v>2005</c:v>
                </c:pt>
                <c:pt idx="22">
                  <c:v>2006</c:v>
                </c:pt>
                <c:pt idx="23">
                  <c:v>2007</c:v>
                </c:pt>
                <c:pt idx="24">
                  <c:v>2008</c:v>
                </c:pt>
                <c:pt idx="25">
                  <c:v>2009</c:v>
                </c:pt>
                <c:pt idx="26">
                  <c:v>2010</c:v>
                </c:pt>
                <c:pt idx="27">
                  <c:v>2011</c:v>
                </c:pt>
                <c:pt idx="28">
                  <c:v>2012</c:v>
                </c:pt>
                <c:pt idx="29">
                  <c:v>2013</c:v>
                </c:pt>
                <c:pt idx="30">
                  <c:v>2014</c:v>
                </c:pt>
                <c:pt idx="31">
                  <c:v>2015</c:v>
                </c:pt>
                <c:pt idx="32">
                  <c:v>2016</c:v>
                </c:pt>
                <c:pt idx="33">
                  <c:v>2017</c:v>
                </c:pt>
                <c:pt idx="34">
                  <c:v>2018</c:v>
                </c:pt>
                <c:pt idx="35">
                  <c:v>2019</c:v>
                </c:pt>
                <c:pt idx="36">
                  <c:v>2020</c:v>
                </c:pt>
                <c:pt idx="37">
                  <c:v>2021</c:v>
                </c:pt>
                <c:pt idx="38">
                  <c:v>2022</c:v>
                </c:pt>
                <c:pt idx="39">
                  <c:v>2023</c:v>
                </c:pt>
                <c:pt idx="40">
                  <c:v>2024</c:v>
                </c:pt>
                <c:pt idx="41">
                  <c:v>2025</c:v>
                </c:pt>
              </c:strCache>
            </c:strRef>
          </c:cat>
          <c:val>
            <c:numRef>
              <c:f>'Geographic Zone Totals'!$C$5:$C$46</c:f>
              <c:numCache>
                <c:formatCode>_(* #,##0.00_);_(* \(#,##0.00\);_(* "-"??_);_(@_)</c:formatCode>
                <c:ptCount val="42"/>
                <c:pt idx="0">
                  <c:v>7498.4293949999992</c:v>
                </c:pt>
                <c:pt idx="1">
                  <c:v>7749.246044999999</c:v>
                </c:pt>
                <c:pt idx="2">
                  <c:v>6799.1080949999996</c:v>
                </c:pt>
                <c:pt idx="3">
                  <c:v>7289.8438439999991</c:v>
                </c:pt>
                <c:pt idx="5">
                  <c:v>6071.8139430000001</c:v>
                </c:pt>
                <c:pt idx="6">
                  <c:v>5810.8904939999993</c:v>
                </c:pt>
                <c:pt idx="7">
                  <c:v>5333.0291759999991</c:v>
                </c:pt>
                <c:pt idx="8">
                  <c:v>6228.456972</c:v>
                </c:pt>
                <c:pt idx="9">
                  <c:v>6601.5930719999997</c:v>
                </c:pt>
                <c:pt idx="10">
                  <c:v>9523.2981569999993</c:v>
                </c:pt>
                <c:pt idx="11">
                  <c:v>8214.5788859999993</c:v>
                </c:pt>
                <c:pt idx="12">
                  <c:v>8634.2705099999985</c:v>
                </c:pt>
                <c:pt idx="13">
                  <c:v>10969.731830999999</c:v>
                </c:pt>
                <c:pt idx="14">
                  <c:v>11257.417293</c:v>
                </c:pt>
                <c:pt idx="15">
                  <c:v>8771.4906929999997</c:v>
                </c:pt>
                <c:pt idx="16">
                  <c:v>14820.891758999998</c:v>
                </c:pt>
                <c:pt idx="17">
                  <c:v>11960.395820999998</c:v>
                </c:pt>
                <c:pt idx="18">
                  <c:v>13165.724268</c:v>
                </c:pt>
                <c:pt idx="19">
                  <c:v>10416.156008999998</c:v>
                </c:pt>
                <c:pt idx="20">
                  <c:v>21673.523879999997</c:v>
                </c:pt>
                <c:pt idx="21">
                  <c:v>19464.582879000001</c:v>
                </c:pt>
                <c:pt idx="22">
                  <c:v>15532.445003999999</c:v>
                </c:pt>
                <c:pt idx="23">
                  <c:v>18921.855186000001</c:v>
                </c:pt>
                <c:pt idx="24">
                  <c:v>22953.405413999997</c:v>
                </c:pt>
                <c:pt idx="25">
                  <c:v>23597.003409000001</c:v>
                </c:pt>
                <c:pt idx="26">
                  <c:v>21352.626833999999</c:v>
                </c:pt>
                <c:pt idx="27">
                  <c:v>13287.252966</c:v>
                </c:pt>
                <c:pt idx="28">
                  <c:v>9086.7536309999996</c:v>
                </c:pt>
                <c:pt idx="29">
                  <c:v>8988.3791399999991</c:v>
                </c:pt>
                <c:pt idx="30">
                  <c:v>10683.183074999999</c:v>
                </c:pt>
                <c:pt idx="31">
                  <c:v>15187.034645999998</c:v>
                </c:pt>
                <c:pt idx="32">
                  <c:v>16075.765760999999</c:v>
                </c:pt>
                <c:pt idx="33">
                  <c:v>15830.558507999998</c:v>
                </c:pt>
                <c:pt idx="34">
                  <c:v>16500.671405999998</c:v>
                </c:pt>
                <c:pt idx="35">
                  <c:v>17488.066130700001</c:v>
                </c:pt>
                <c:pt idx="36">
                  <c:v>16045.964294999998</c:v>
                </c:pt>
                <c:pt idx="37">
                  <c:v>16578.980564999998</c:v>
                </c:pt>
                <c:pt idx="38">
                  <c:v>15626.297381999999</c:v>
                </c:pt>
                <c:pt idx="39">
                  <c:v>13122.554150999998</c:v>
                </c:pt>
                <c:pt idx="40">
                  <c:v>14977.337099999999</c:v>
                </c:pt>
                <c:pt idx="41">
                  <c:v>16732.605711790486</c:v>
                </c:pt>
              </c:numCache>
            </c:numRef>
          </c:val>
          <c:extLst>
            <c:ext xmlns:c16="http://schemas.microsoft.com/office/drawing/2014/chart" uri="{C3380CC4-5D6E-409C-BE32-E72D297353CC}">
              <c16:uniqueId val="{00000000-4793-493F-BF03-9E1D011C11C4}"/>
            </c:ext>
          </c:extLst>
        </c:ser>
        <c:dLbls>
          <c:showLegendKey val="0"/>
          <c:showVal val="0"/>
          <c:showCatName val="0"/>
          <c:showSerName val="0"/>
          <c:showPercent val="0"/>
          <c:showBubbleSize val="0"/>
        </c:dLbls>
        <c:gapWidth val="150"/>
        <c:axId val="317263760"/>
        <c:axId val="317264320"/>
      </c:barChart>
      <c:lineChart>
        <c:grouping val="standard"/>
        <c:varyColors val="0"/>
        <c:ser>
          <c:idx val="1"/>
          <c:order val="0"/>
          <c:spPr>
            <a:ln w="19050">
              <a:solidFill>
                <a:srgbClr val="000000"/>
              </a:solidFill>
              <a:prstDash val="sysDot"/>
            </a:ln>
          </c:spPr>
          <c:marker>
            <c:symbol val="none"/>
          </c:marker>
          <c:cat>
            <c:strRef>
              <c:f>'Geographic Zone Totals'!$A$5:$A$42</c:f>
              <c:strCache>
                <c:ptCount val="38"/>
                <c:pt idx="0">
                  <c:v>1984 </c:v>
                </c:pt>
                <c:pt idx="1">
                  <c:v>1985 </c:v>
                </c:pt>
                <c:pt idx="2">
                  <c:v>1986 </c:v>
                </c:pt>
                <c:pt idx="3">
                  <c:v>1987 </c:v>
                </c:pt>
                <c:pt idx="4">
                  <c:v>1988 (no survey)</c:v>
                </c:pt>
                <c:pt idx="5">
                  <c:v>1989 </c:v>
                </c:pt>
                <c:pt idx="6">
                  <c:v>1990 </c:v>
                </c:pt>
                <c:pt idx="7">
                  <c:v>1991 </c:v>
                </c:pt>
                <c:pt idx="8">
                  <c:v>1992 </c:v>
                </c:pt>
                <c:pt idx="9">
                  <c:v>1993 </c:v>
                </c:pt>
                <c:pt idx="10">
                  <c:v>1994 </c:v>
                </c:pt>
                <c:pt idx="11">
                  <c:v>1995 </c:v>
                </c:pt>
                <c:pt idx="12">
                  <c:v>1996 </c:v>
                </c:pt>
                <c:pt idx="13">
                  <c:v>1997 </c:v>
                </c:pt>
                <c:pt idx="14">
                  <c:v>1998 </c:v>
                </c:pt>
                <c:pt idx="15">
                  <c:v>1999 </c:v>
                </c:pt>
                <c:pt idx="16">
                  <c:v>2000 </c:v>
                </c:pt>
                <c:pt idx="17">
                  <c:v>2001 </c:v>
                </c:pt>
                <c:pt idx="18">
                  <c:v>2002 </c:v>
                </c:pt>
                <c:pt idx="19">
                  <c:v>2003 </c:v>
                </c:pt>
                <c:pt idx="20">
                  <c:v>2004 </c:v>
                </c:pt>
                <c:pt idx="21">
                  <c:v>2005 </c:v>
                </c:pt>
                <c:pt idx="22">
                  <c:v>2006 </c:v>
                </c:pt>
                <c:pt idx="23">
                  <c:v>2007 </c:v>
                </c:pt>
                <c:pt idx="24">
                  <c:v>2008 </c:v>
                </c:pt>
                <c:pt idx="25">
                  <c:v>2009 </c:v>
                </c:pt>
                <c:pt idx="26">
                  <c:v>2010 </c:v>
                </c:pt>
                <c:pt idx="27">
                  <c:v>2011 </c:v>
                </c:pt>
                <c:pt idx="28">
                  <c:v>2012 </c:v>
                </c:pt>
                <c:pt idx="29">
                  <c:v>2013 </c:v>
                </c:pt>
                <c:pt idx="30">
                  <c:v>2014 </c:v>
                </c:pt>
                <c:pt idx="31">
                  <c:v>2015 </c:v>
                </c:pt>
                <c:pt idx="32">
                  <c:v>2016 </c:v>
                </c:pt>
                <c:pt idx="33">
                  <c:v>2017 </c:v>
                </c:pt>
                <c:pt idx="34">
                  <c:v>2018 </c:v>
                </c:pt>
                <c:pt idx="35">
                  <c:v>2019 </c:v>
                </c:pt>
                <c:pt idx="36">
                  <c:v>2020 </c:v>
                </c:pt>
                <c:pt idx="37">
                  <c:v>2021 </c:v>
                </c:pt>
              </c:strCache>
            </c:strRef>
          </c:cat>
          <c:val>
            <c:numRef>
              <c:f>'Geographic Zone Totals'!$D$5:$D$46</c:f>
              <c:numCache>
                <c:formatCode>#,##0</c:formatCode>
                <c:ptCount val="42"/>
                <c:pt idx="0">
                  <c:v>26295</c:v>
                </c:pt>
                <c:pt idx="1">
                  <c:v>26295</c:v>
                </c:pt>
                <c:pt idx="2">
                  <c:v>26295</c:v>
                </c:pt>
                <c:pt idx="3">
                  <c:v>26295</c:v>
                </c:pt>
                <c:pt idx="4">
                  <c:v>26295</c:v>
                </c:pt>
                <c:pt idx="5">
                  <c:v>26295</c:v>
                </c:pt>
                <c:pt idx="6">
                  <c:v>26295</c:v>
                </c:pt>
                <c:pt idx="7">
                  <c:v>26295</c:v>
                </c:pt>
                <c:pt idx="8">
                  <c:v>26295</c:v>
                </c:pt>
                <c:pt idx="9">
                  <c:v>26295</c:v>
                </c:pt>
                <c:pt idx="10">
                  <c:v>26295</c:v>
                </c:pt>
                <c:pt idx="11">
                  <c:v>26295</c:v>
                </c:pt>
                <c:pt idx="12">
                  <c:v>26295</c:v>
                </c:pt>
                <c:pt idx="13">
                  <c:v>26295</c:v>
                </c:pt>
                <c:pt idx="14">
                  <c:v>26295</c:v>
                </c:pt>
                <c:pt idx="15">
                  <c:v>26295</c:v>
                </c:pt>
                <c:pt idx="16">
                  <c:v>26295</c:v>
                </c:pt>
                <c:pt idx="17">
                  <c:v>26295</c:v>
                </c:pt>
                <c:pt idx="18">
                  <c:v>26295</c:v>
                </c:pt>
                <c:pt idx="19">
                  <c:v>26295</c:v>
                </c:pt>
                <c:pt idx="20">
                  <c:v>26295</c:v>
                </c:pt>
                <c:pt idx="21">
                  <c:v>26295</c:v>
                </c:pt>
                <c:pt idx="22">
                  <c:v>26295</c:v>
                </c:pt>
                <c:pt idx="23">
                  <c:v>26295</c:v>
                </c:pt>
                <c:pt idx="24">
                  <c:v>26295</c:v>
                </c:pt>
                <c:pt idx="25">
                  <c:v>26295</c:v>
                </c:pt>
                <c:pt idx="26">
                  <c:v>26295</c:v>
                </c:pt>
                <c:pt idx="27">
                  <c:v>26295</c:v>
                </c:pt>
                <c:pt idx="28">
                  <c:v>26295</c:v>
                </c:pt>
                <c:pt idx="29">
                  <c:v>26295</c:v>
                </c:pt>
                <c:pt idx="30">
                  <c:v>26295</c:v>
                </c:pt>
                <c:pt idx="31">
                  <c:v>26295</c:v>
                </c:pt>
                <c:pt idx="32">
                  <c:v>26295</c:v>
                </c:pt>
                <c:pt idx="33">
                  <c:v>26295</c:v>
                </c:pt>
                <c:pt idx="34">
                  <c:v>26295</c:v>
                </c:pt>
                <c:pt idx="35">
                  <c:v>26295</c:v>
                </c:pt>
                <c:pt idx="36">
                  <c:v>26295</c:v>
                </c:pt>
                <c:pt idx="37">
                  <c:v>26295</c:v>
                </c:pt>
                <c:pt idx="38">
                  <c:v>26295</c:v>
                </c:pt>
                <c:pt idx="39">
                  <c:v>26295</c:v>
                </c:pt>
                <c:pt idx="40">
                  <c:v>26295</c:v>
                </c:pt>
                <c:pt idx="41">
                  <c:v>26295</c:v>
                </c:pt>
              </c:numCache>
            </c:numRef>
          </c:val>
          <c:smooth val="0"/>
          <c:extLst>
            <c:ext xmlns:c16="http://schemas.microsoft.com/office/drawing/2014/chart" uri="{C3380CC4-5D6E-409C-BE32-E72D297353CC}">
              <c16:uniqueId val="{00000001-4793-493F-BF03-9E1D011C11C4}"/>
            </c:ext>
          </c:extLst>
        </c:ser>
        <c:dLbls>
          <c:showLegendKey val="0"/>
          <c:showVal val="0"/>
          <c:showCatName val="0"/>
          <c:showSerName val="0"/>
          <c:showPercent val="0"/>
          <c:showBubbleSize val="0"/>
        </c:dLbls>
        <c:marker val="1"/>
        <c:smooth val="0"/>
        <c:axId val="317263760"/>
        <c:axId val="317264320"/>
      </c:lineChart>
      <c:catAx>
        <c:axId val="317263760"/>
        <c:scaling>
          <c:orientation val="minMax"/>
        </c:scaling>
        <c:delete val="0"/>
        <c:axPos val="b"/>
        <c:title>
          <c:tx>
            <c:rich>
              <a:bodyPr/>
              <a:lstStyle/>
              <a:p>
                <a:pPr>
                  <a:defRPr sz="1000" b="1" i="0" u="none" strike="noStrike" baseline="0">
                    <a:solidFill>
                      <a:srgbClr val="000000"/>
                    </a:solidFill>
                    <a:latin typeface="Arial"/>
                    <a:ea typeface="Arial"/>
                    <a:cs typeface="Arial"/>
                  </a:defRPr>
                </a:pPr>
                <a:r>
                  <a:rPr lang="en-US"/>
                  <a:t>year</a:t>
                </a:r>
              </a:p>
            </c:rich>
          </c:tx>
          <c:layout>
            <c:manualLayout>
              <c:xMode val="edge"/>
              <c:yMode val="edge"/>
              <c:x val="0.55579937628146803"/>
              <c:y val="0.8560637874811100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en-US"/>
          </a:p>
        </c:txPr>
        <c:crossAx val="317264320"/>
        <c:crosses val="autoZero"/>
        <c:auto val="1"/>
        <c:lblAlgn val="ctr"/>
        <c:lblOffset val="100"/>
        <c:tickLblSkip val="2"/>
        <c:tickMarkSkip val="1"/>
        <c:noMultiLvlLbl val="0"/>
      </c:catAx>
      <c:valAx>
        <c:axId val="317264320"/>
        <c:scaling>
          <c:orientation val="minMax"/>
        </c:scaling>
        <c:delete val="0"/>
        <c:axPos val="l"/>
        <c:majorGridlines>
          <c:spPr>
            <a:ln w="3175">
              <a:solidFill>
                <a:srgbClr val="000000"/>
              </a:solidFill>
              <a:prstDash val="solid"/>
            </a:ln>
          </c:spPr>
        </c:majorGridlines>
        <c:title>
          <c:tx>
            <c:rich>
              <a:bodyPr/>
              <a:lstStyle/>
              <a:p>
                <a:pPr>
                  <a:defRPr sz="1000" b="1" i="0" u="none" strike="noStrike" baseline="0">
                    <a:solidFill>
                      <a:srgbClr val="000000"/>
                    </a:solidFill>
                    <a:latin typeface="Arial"/>
                    <a:ea typeface="Arial"/>
                    <a:cs typeface="Arial"/>
                  </a:defRPr>
                </a:pPr>
                <a:r>
                  <a:rPr lang="en-US"/>
                  <a:t>acreage</a:t>
                </a:r>
              </a:p>
            </c:rich>
          </c:tx>
          <c:layout>
            <c:manualLayout>
              <c:xMode val="edge"/>
              <c:yMode val="edge"/>
              <c:x val="1.1772022536262777E-2"/>
              <c:y val="0.40909251365350013"/>
            </c:manualLayout>
          </c:layout>
          <c:overlay val="0"/>
          <c:spPr>
            <a:noFill/>
            <a:ln w="25400">
              <a:noFill/>
            </a:ln>
          </c:spPr>
        </c:title>
        <c:numFmt formatCode="_(* #,##0_);_(* \(#,##0\);_(* &quot;-&quot;_);_(@_)"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31726376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pageMargins b="1" l="0.750000000000002" r="0.750000000000002" t="1" header="0.5" footer="0.5"/>
    <c:pageSetup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US"/>
              <a:t>Underwater Bay Grass Abundance
Middle Zone</a:t>
            </a:r>
          </a:p>
        </c:rich>
      </c:tx>
      <c:layout>
        <c:manualLayout>
          <c:xMode val="edge"/>
          <c:yMode val="edge"/>
          <c:x val="0.30131004366812197"/>
          <c:y val="3.7735849056603897E-2"/>
        </c:manualLayout>
      </c:layout>
      <c:overlay val="0"/>
      <c:spPr>
        <a:noFill/>
        <a:ln w="25400">
          <a:noFill/>
        </a:ln>
      </c:spPr>
    </c:title>
    <c:autoTitleDeleted val="0"/>
    <c:plotArea>
      <c:layout>
        <c:manualLayout>
          <c:layoutTarget val="inner"/>
          <c:xMode val="edge"/>
          <c:yMode val="edge"/>
          <c:x val="0.19147793971263621"/>
          <c:y val="0.22081797383494298"/>
          <c:w val="0.77795435771051724"/>
          <c:h val="0.48484363615948106"/>
        </c:manualLayout>
      </c:layout>
      <c:barChart>
        <c:barDir val="col"/>
        <c:grouping val="clustered"/>
        <c:varyColors val="0"/>
        <c:ser>
          <c:idx val="0"/>
          <c:order val="1"/>
          <c:spPr>
            <a:solidFill>
              <a:srgbClr val="9999FF"/>
            </a:solidFill>
            <a:ln w="12700">
              <a:solidFill>
                <a:srgbClr val="000000"/>
              </a:solidFill>
              <a:prstDash val="solid"/>
            </a:ln>
          </c:spPr>
          <c:invertIfNegative val="0"/>
          <c:cat>
            <c:strRef>
              <c:f>'Geographic Zone Totals'!$A$5:$A$46</c:f>
              <c:strCache>
                <c:ptCount val="42"/>
                <c:pt idx="0">
                  <c:v>1984 </c:v>
                </c:pt>
                <c:pt idx="1">
                  <c:v>1985 </c:v>
                </c:pt>
                <c:pt idx="2">
                  <c:v>1986 </c:v>
                </c:pt>
                <c:pt idx="3">
                  <c:v>1987 </c:v>
                </c:pt>
                <c:pt idx="4">
                  <c:v>1988 (no survey)</c:v>
                </c:pt>
                <c:pt idx="5">
                  <c:v>1989 </c:v>
                </c:pt>
                <c:pt idx="6">
                  <c:v>1990 </c:v>
                </c:pt>
                <c:pt idx="7">
                  <c:v>1991 </c:v>
                </c:pt>
                <c:pt idx="8">
                  <c:v>1992 </c:v>
                </c:pt>
                <c:pt idx="9">
                  <c:v>1993 </c:v>
                </c:pt>
                <c:pt idx="10">
                  <c:v>1994 </c:v>
                </c:pt>
                <c:pt idx="11">
                  <c:v>1995 </c:v>
                </c:pt>
                <c:pt idx="12">
                  <c:v>1996 </c:v>
                </c:pt>
                <c:pt idx="13">
                  <c:v>1997 </c:v>
                </c:pt>
                <c:pt idx="14">
                  <c:v>1998 </c:v>
                </c:pt>
                <c:pt idx="15">
                  <c:v>1999 </c:v>
                </c:pt>
                <c:pt idx="16">
                  <c:v>2000 </c:v>
                </c:pt>
                <c:pt idx="17">
                  <c:v>2001 </c:v>
                </c:pt>
                <c:pt idx="18">
                  <c:v>2002 </c:v>
                </c:pt>
                <c:pt idx="19">
                  <c:v>2003 </c:v>
                </c:pt>
                <c:pt idx="20">
                  <c:v>2004 </c:v>
                </c:pt>
                <c:pt idx="21">
                  <c:v>2005 </c:v>
                </c:pt>
                <c:pt idx="22">
                  <c:v>2006 </c:v>
                </c:pt>
                <c:pt idx="23">
                  <c:v>2007 </c:v>
                </c:pt>
                <c:pt idx="24">
                  <c:v>2008 </c:v>
                </c:pt>
                <c:pt idx="25">
                  <c:v>2009 </c:v>
                </c:pt>
                <c:pt idx="26">
                  <c:v>2010 </c:v>
                </c:pt>
                <c:pt idx="27">
                  <c:v>2011 </c:v>
                </c:pt>
                <c:pt idx="28">
                  <c:v>2012 </c:v>
                </c:pt>
                <c:pt idx="29">
                  <c:v>2013 </c:v>
                </c:pt>
                <c:pt idx="30">
                  <c:v>2014 </c:v>
                </c:pt>
                <c:pt idx="31">
                  <c:v>2015 </c:v>
                </c:pt>
                <c:pt idx="32">
                  <c:v>2016 </c:v>
                </c:pt>
                <c:pt idx="33">
                  <c:v>2017 </c:v>
                </c:pt>
                <c:pt idx="34">
                  <c:v>2018 </c:v>
                </c:pt>
                <c:pt idx="35">
                  <c:v>2019 </c:v>
                </c:pt>
                <c:pt idx="36">
                  <c:v>2020 </c:v>
                </c:pt>
                <c:pt idx="37">
                  <c:v>2021 </c:v>
                </c:pt>
                <c:pt idx="38">
                  <c:v>2022 </c:v>
                </c:pt>
                <c:pt idx="39">
                  <c:v>2023 </c:v>
                </c:pt>
                <c:pt idx="40">
                  <c:v>2024 </c:v>
                </c:pt>
                <c:pt idx="41">
                  <c:v>2025 </c:v>
                </c:pt>
              </c:strCache>
            </c:strRef>
          </c:cat>
          <c:val>
            <c:numRef>
              <c:f>'Geographic Zone Totals'!$G$5:$G$46</c:f>
              <c:numCache>
                <c:formatCode>_(* #,##0.00_);_(* \(#,##0.00\);_(* "-"??_);_(@_)</c:formatCode>
                <c:ptCount val="42"/>
                <c:pt idx="0">
                  <c:v>15643.347972</c:v>
                </c:pt>
                <c:pt idx="1">
                  <c:v>25774.141352999999</c:v>
                </c:pt>
                <c:pt idx="2">
                  <c:v>24849.851108999999</c:v>
                </c:pt>
                <c:pt idx="3">
                  <c:v>26208.560732999998</c:v>
                </c:pt>
                <c:pt idx="5">
                  <c:v>33349.199559000001</c:v>
                </c:pt>
                <c:pt idx="6">
                  <c:v>33162.013734</c:v>
                </c:pt>
                <c:pt idx="7">
                  <c:v>34623.422273999997</c:v>
                </c:pt>
                <c:pt idx="8">
                  <c:v>40113.069767999994</c:v>
                </c:pt>
                <c:pt idx="9">
                  <c:v>40870.313651999997</c:v>
                </c:pt>
                <c:pt idx="10">
                  <c:v>32390.313914999999</c:v>
                </c:pt>
                <c:pt idx="11">
                  <c:v>29746.558158</c:v>
                </c:pt>
                <c:pt idx="12">
                  <c:v>32422.438214999998</c:v>
                </c:pt>
                <c:pt idx="13">
                  <c:v>35112.428252999998</c:v>
                </c:pt>
                <c:pt idx="14">
                  <c:v>30238.554167999995</c:v>
                </c:pt>
                <c:pt idx="15">
                  <c:v>36691.856528999997</c:v>
                </c:pt>
                <c:pt idx="16">
                  <c:v>33479.500661999999</c:v>
                </c:pt>
                <c:pt idx="17">
                  <c:v>43453.453325999995</c:v>
                </c:pt>
                <c:pt idx="18">
                  <c:v>52973.291942999997</c:v>
                </c:pt>
                <c:pt idx="19">
                  <c:v>30475.384391999996</c:v>
                </c:pt>
                <c:pt idx="20">
                  <c:v>33710.573222999999</c:v>
                </c:pt>
                <c:pt idx="21">
                  <c:v>39577.261154999993</c:v>
                </c:pt>
                <c:pt idx="22">
                  <c:v>30658.665878999996</c:v>
                </c:pt>
                <c:pt idx="23">
                  <c:v>29992.086653999995</c:v>
                </c:pt>
                <c:pt idx="24">
                  <c:v>34520.945757000001</c:v>
                </c:pt>
                <c:pt idx="25">
                  <c:v>39611.560022999998</c:v>
                </c:pt>
                <c:pt idx="26">
                  <c:v>35446.199729999993</c:v>
                </c:pt>
                <c:pt idx="27">
                  <c:v>29023.341321</c:v>
                </c:pt>
                <c:pt idx="28">
                  <c:v>24517.562291999999</c:v>
                </c:pt>
                <c:pt idx="29">
                  <c:v>32321.642046000001</c:v>
                </c:pt>
                <c:pt idx="30">
                  <c:v>43794.440415000005</c:v>
                </c:pt>
                <c:pt idx="31">
                  <c:v>55009.552475999997</c:v>
                </c:pt>
                <c:pt idx="32">
                  <c:v>62467.57938599999</c:v>
                </c:pt>
                <c:pt idx="33">
                  <c:v>65502.460850999996</c:v>
                </c:pt>
                <c:pt idx="34">
                  <c:v>57566.844444000002</c:v>
                </c:pt>
                <c:pt idx="35">
                  <c:v>32442.627101999999</c:v>
                </c:pt>
                <c:pt idx="36">
                  <c:v>28317.496316999997</c:v>
                </c:pt>
                <c:pt idx="37">
                  <c:v>29048.027609999997</c:v>
                </c:pt>
                <c:pt idx="38">
                  <c:v>35290.520429999997</c:v>
                </c:pt>
                <c:pt idx="39">
                  <c:v>36892.435716</c:v>
                </c:pt>
                <c:pt idx="40">
                  <c:v>35122.114965000001</c:v>
                </c:pt>
                <c:pt idx="41">
                  <c:v>35873.41040258373</c:v>
                </c:pt>
              </c:numCache>
            </c:numRef>
          </c:val>
          <c:extLst>
            <c:ext xmlns:c16="http://schemas.microsoft.com/office/drawing/2014/chart" uri="{C3380CC4-5D6E-409C-BE32-E72D297353CC}">
              <c16:uniqueId val="{00000000-8D52-45C6-BE93-D22F64A11B00}"/>
            </c:ext>
          </c:extLst>
        </c:ser>
        <c:dLbls>
          <c:showLegendKey val="0"/>
          <c:showVal val="0"/>
          <c:showCatName val="0"/>
          <c:showSerName val="0"/>
          <c:showPercent val="0"/>
          <c:showBubbleSize val="0"/>
        </c:dLbls>
        <c:gapWidth val="150"/>
        <c:axId val="266013664"/>
        <c:axId val="266014224"/>
      </c:barChart>
      <c:lineChart>
        <c:grouping val="standard"/>
        <c:varyColors val="0"/>
        <c:ser>
          <c:idx val="1"/>
          <c:order val="0"/>
          <c:spPr>
            <a:ln w="19050">
              <a:solidFill>
                <a:srgbClr val="000000"/>
              </a:solidFill>
              <a:prstDash val="sysDot"/>
            </a:ln>
          </c:spPr>
          <c:marker>
            <c:symbol val="none"/>
          </c:marker>
          <c:cat>
            <c:strRef>
              <c:f>'Geographic Zone Totals'!$A$5:$A$42</c:f>
              <c:strCache>
                <c:ptCount val="38"/>
                <c:pt idx="0">
                  <c:v>1984 </c:v>
                </c:pt>
                <c:pt idx="1">
                  <c:v>1985 </c:v>
                </c:pt>
                <c:pt idx="2">
                  <c:v>1986 </c:v>
                </c:pt>
                <c:pt idx="3">
                  <c:v>1987 </c:v>
                </c:pt>
                <c:pt idx="4">
                  <c:v>1988 (no survey)</c:v>
                </c:pt>
                <c:pt idx="5">
                  <c:v>1989 </c:v>
                </c:pt>
                <c:pt idx="6">
                  <c:v>1990 </c:v>
                </c:pt>
                <c:pt idx="7">
                  <c:v>1991 </c:v>
                </c:pt>
                <c:pt idx="8">
                  <c:v>1992 </c:v>
                </c:pt>
                <c:pt idx="9">
                  <c:v>1993 </c:v>
                </c:pt>
                <c:pt idx="10">
                  <c:v>1994 </c:v>
                </c:pt>
                <c:pt idx="11">
                  <c:v>1995 </c:v>
                </c:pt>
                <c:pt idx="12">
                  <c:v>1996 </c:v>
                </c:pt>
                <c:pt idx="13">
                  <c:v>1997 </c:v>
                </c:pt>
                <c:pt idx="14">
                  <c:v>1998 </c:v>
                </c:pt>
                <c:pt idx="15">
                  <c:v>1999 </c:v>
                </c:pt>
                <c:pt idx="16">
                  <c:v>2000 </c:v>
                </c:pt>
                <c:pt idx="17">
                  <c:v>2001 </c:v>
                </c:pt>
                <c:pt idx="18">
                  <c:v>2002 </c:v>
                </c:pt>
                <c:pt idx="19">
                  <c:v>2003 </c:v>
                </c:pt>
                <c:pt idx="20">
                  <c:v>2004 </c:v>
                </c:pt>
                <c:pt idx="21">
                  <c:v>2005 </c:v>
                </c:pt>
                <c:pt idx="22">
                  <c:v>2006 </c:v>
                </c:pt>
                <c:pt idx="23">
                  <c:v>2007 </c:v>
                </c:pt>
                <c:pt idx="24">
                  <c:v>2008 </c:v>
                </c:pt>
                <c:pt idx="25">
                  <c:v>2009 </c:v>
                </c:pt>
                <c:pt idx="26">
                  <c:v>2010 </c:v>
                </c:pt>
                <c:pt idx="27">
                  <c:v>2011 </c:v>
                </c:pt>
                <c:pt idx="28">
                  <c:v>2012 </c:v>
                </c:pt>
                <c:pt idx="29">
                  <c:v>2013 </c:v>
                </c:pt>
                <c:pt idx="30">
                  <c:v>2014 </c:v>
                </c:pt>
                <c:pt idx="31">
                  <c:v>2015 </c:v>
                </c:pt>
                <c:pt idx="32">
                  <c:v>2016 </c:v>
                </c:pt>
                <c:pt idx="33">
                  <c:v>2017 </c:v>
                </c:pt>
                <c:pt idx="34">
                  <c:v>2018 </c:v>
                </c:pt>
                <c:pt idx="35">
                  <c:v>2019 </c:v>
                </c:pt>
                <c:pt idx="36">
                  <c:v>2020 </c:v>
                </c:pt>
                <c:pt idx="37">
                  <c:v>2021 </c:v>
                </c:pt>
              </c:strCache>
            </c:strRef>
          </c:cat>
          <c:val>
            <c:numRef>
              <c:f>'Geographic Zone Totals'!$H$5:$H$46</c:f>
              <c:numCache>
                <c:formatCode>#,##0</c:formatCode>
                <c:ptCount val="42"/>
                <c:pt idx="0">
                  <c:v>121283</c:v>
                </c:pt>
                <c:pt idx="1">
                  <c:v>121283</c:v>
                </c:pt>
                <c:pt idx="2">
                  <c:v>121283</c:v>
                </c:pt>
                <c:pt idx="3">
                  <c:v>121283</c:v>
                </c:pt>
                <c:pt idx="4">
                  <c:v>121283</c:v>
                </c:pt>
                <c:pt idx="5">
                  <c:v>121283</c:v>
                </c:pt>
                <c:pt idx="6">
                  <c:v>121283</c:v>
                </c:pt>
                <c:pt idx="7">
                  <c:v>121283</c:v>
                </c:pt>
                <c:pt idx="8">
                  <c:v>121283</c:v>
                </c:pt>
                <c:pt idx="9">
                  <c:v>121283</c:v>
                </c:pt>
                <c:pt idx="10">
                  <c:v>121283</c:v>
                </c:pt>
                <c:pt idx="11">
                  <c:v>121283</c:v>
                </c:pt>
                <c:pt idx="12">
                  <c:v>121283</c:v>
                </c:pt>
                <c:pt idx="13">
                  <c:v>121283</c:v>
                </c:pt>
                <c:pt idx="14">
                  <c:v>121283</c:v>
                </c:pt>
                <c:pt idx="15">
                  <c:v>121283</c:v>
                </c:pt>
                <c:pt idx="16">
                  <c:v>121283</c:v>
                </c:pt>
                <c:pt idx="17">
                  <c:v>121283</c:v>
                </c:pt>
                <c:pt idx="18">
                  <c:v>121283</c:v>
                </c:pt>
                <c:pt idx="19">
                  <c:v>121283</c:v>
                </c:pt>
                <c:pt idx="20">
                  <c:v>121283</c:v>
                </c:pt>
                <c:pt idx="21">
                  <c:v>121283</c:v>
                </c:pt>
                <c:pt idx="22">
                  <c:v>121283</c:v>
                </c:pt>
                <c:pt idx="23">
                  <c:v>121283</c:v>
                </c:pt>
                <c:pt idx="24">
                  <c:v>121283</c:v>
                </c:pt>
                <c:pt idx="25">
                  <c:v>121283</c:v>
                </c:pt>
                <c:pt idx="26">
                  <c:v>121283</c:v>
                </c:pt>
                <c:pt idx="27">
                  <c:v>121283</c:v>
                </c:pt>
                <c:pt idx="28">
                  <c:v>121283</c:v>
                </c:pt>
                <c:pt idx="29">
                  <c:v>121283</c:v>
                </c:pt>
                <c:pt idx="30">
                  <c:v>121283</c:v>
                </c:pt>
                <c:pt idx="31">
                  <c:v>121283</c:v>
                </c:pt>
                <c:pt idx="32">
                  <c:v>121283</c:v>
                </c:pt>
                <c:pt idx="33">
                  <c:v>121283</c:v>
                </c:pt>
                <c:pt idx="34">
                  <c:v>121283</c:v>
                </c:pt>
                <c:pt idx="35">
                  <c:v>121283</c:v>
                </c:pt>
                <c:pt idx="36">
                  <c:v>121283</c:v>
                </c:pt>
                <c:pt idx="37">
                  <c:v>121283</c:v>
                </c:pt>
                <c:pt idx="38">
                  <c:v>121283</c:v>
                </c:pt>
                <c:pt idx="39">
                  <c:v>121283</c:v>
                </c:pt>
                <c:pt idx="40">
                  <c:v>121283</c:v>
                </c:pt>
                <c:pt idx="41">
                  <c:v>121283</c:v>
                </c:pt>
              </c:numCache>
            </c:numRef>
          </c:val>
          <c:smooth val="0"/>
          <c:extLst>
            <c:ext xmlns:c16="http://schemas.microsoft.com/office/drawing/2014/chart" uri="{C3380CC4-5D6E-409C-BE32-E72D297353CC}">
              <c16:uniqueId val="{00000001-8D52-45C6-BE93-D22F64A11B00}"/>
            </c:ext>
          </c:extLst>
        </c:ser>
        <c:dLbls>
          <c:showLegendKey val="0"/>
          <c:showVal val="0"/>
          <c:showCatName val="0"/>
          <c:showSerName val="0"/>
          <c:showPercent val="0"/>
          <c:showBubbleSize val="0"/>
        </c:dLbls>
        <c:marker val="1"/>
        <c:smooth val="0"/>
        <c:axId val="266013664"/>
        <c:axId val="266014224"/>
      </c:lineChart>
      <c:catAx>
        <c:axId val="266013664"/>
        <c:scaling>
          <c:orientation val="minMax"/>
        </c:scaling>
        <c:delete val="0"/>
        <c:axPos val="b"/>
        <c:title>
          <c:tx>
            <c:rich>
              <a:bodyPr/>
              <a:lstStyle/>
              <a:p>
                <a:pPr>
                  <a:defRPr sz="1000" b="1" i="0" u="none" strike="noStrike" baseline="0">
                    <a:solidFill>
                      <a:srgbClr val="000000"/>
                    </a:solidFill>
                    <a:latin typeface="Arial"/>
                    <a:ea typeface="Arial"/>
                    <a:cs typeface="Arial"/>
                  </a:defRPr>
                </a:pPr>
                <a:r>
                  <a:rPr lang="en-US"/>
                  <a:t>year</a:t>
                </a:r>
              </a:p>
            </c:rich>
          </c:tx>
          <c:layout>
            <c:manualLayout>
              <c:xMode val="edge"/>
              <c:yMode val="edge"/>
              <c:x val="0.56331877729257696"/>
              <c:y val="0.85660535829248097"/>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en-US"/>
          </a:p>
        </c:txPr>
        <c:crossAx val="266014224"/>
        <c:crosses val="autoZero"/>
        <c:auto val="1"/>
        <c:lblAlgn val="ctr"/>
        <c:lblOffset val="100"/>
        <c:tickLblSkip val="2"/>
        <c:tickMarkSkip val="1"/>
        <c:noMultiLvlLbl val="0"/>
      </c:catAx>
      <c:valAx>
        <c:axId val="266014224"/>
        <c:scaling>
          <c:orientation val="minMax"/>
          <c:max val="125000"/>
        </c:scaling>
        <c:delete val="0"/>
        <c:axPos val="l"/>
        <c:majorGridlines>
          <c:spPr>
            <a:ln w="3175">
              <a:solidFill>
                <a:srgbClr val="000000"/>
              </a:solidFill>
              <a:prstDash val="solid"/>
            </a:ln>
          </c:spPr>
        </c:majorGridlines>
        <c:title>
          <c:tx>
            <c:rich>
              <a:bodyPr/>
              <a:lstStyle/>
              <a:p>
                <a:pPr>
                  <a:defRPr sz="1000" b="1" i="0" u="none" strike="noStrike" baseline="0">
                    <a:solidFill>
                      <a:srgbClr val="000000"/>
                    </a:solidFill>
                    <a:latin typeface="Arial"/>
                    <a:ea typeface="Arial"/>
                    <a:cs typeface="Arial"/>
                  </a:defRPr>
                </a:pPr>
                <a:r>
                  <a:rPr lang="en-US"/>
                  <a:t>acreage</a:t>
                </a:r>
              </a:p>
            </c:rich>
          </c:tx>
          <c:layout>
            <c:manualLayout>
              <c:xMode val="edge"/>
              <c:yMode val="edge"/>
              <c:x val="1.7497660220545667E-2"/>
              <c:y val="0.40754787761398564"/>
            </c:manualLayout>
          </c:layout>
          <c:overlay val="0"/>
          <c:spPr>
            <a:noFill/>
            <a:ln w="25400">
              <a:noFill/>
            </a:ln>
          </c:spPr>
        </c:title>
        <c:numFmt formatCode="_(* #,##0_);_(* \(#,##0\);_(* &quot;-&quot;_);_(@_)"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266013664"/>
        <c:crosses val="autoZero"/>
        <c:crossBetween val="between"/>
        <c:majorUnit val="25000"/>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pageMargins b="1" l="0.750000000000002" r="0.750000000000002" t="1" header="0.5" footer="0.5"/>
    <c:pageSetup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US"/>
              <a:t>Underwater Bay Grass Abundance
Lower Zone</a:t>
            </a:r>
          </a:p>
        </c:rich>
      </c:tx>
      <c:layout>
        <c:manualLayout>
          <c:xMode val="edge"/>
          <c:yMode val="edge"/>
          <c:x val="0.27886778858525102"/>
          <c:y val="3.3834586466165398E-2"/>
        </c:manualLayout>
      </c:layout>
      <c:overlay val="0"/>
      <c:spPr>
        <a:noFill/>
        <a:ln w="25400">
          <a:noFill/>
        </a:ln>
      </c:spPr>
    </c:title>
    <c:autoTitleDeleted val="0"/>
    <c:plotArea>
      <c:layout>
        <c:manualLayout>
          <c:layoutTarget val="inner"/>
          <c:xMode val="edge"/>
          <c:yMode val="edge"/>
          <c:x val="0.17611956184510583"/>
          <c:y val="0.24608826445133603"/>
          <c:w val="0.79338147873879883"/>
          <c:h val="0.460678700463447"/>
        </c:manualLayout>
      </c:layout>
      <c:barChart>
        <c:barDir val="col"/>
        <c:grouping val="clustered"/>
        <c:varyColors val="0"/>
        <c:ser>
          <c:idx val="0"/>
          <c:order val="1"/>
          <c:spPr>
            <a:solidFill>
              <a:srgbClr val="9999FF"/>
            </a:solidFill>
            <a:ln w="12700">
              <a:solidFill>
                <a:srgbClr val="000000"/>
              </a:solidFill>
              <a:prstDash val="solid"/>
            </a:ln>
          </c:spPr>
          <c:invertIfNegative val="0"/>
          <c:cat>
            <c:strRef>
              <c:f>'Geographic Zone Totals'!$A$5:$A$46</c:f>
              <c:strCache>
                <c:ptCount val="42"/>
                <c:pt idx="0">
                  <c:v>1984 </c:v>
                </c:pt>
                <c:pt idx="1">
                  <c:v>1985 </c:v>
                </c:pt>
                <c:pt idx="2">
                  <c:v>1986 </c:v>
                </c:pt>
                <c:pt idx="3">
                  <c:v>1987 </c:v>
                </c:pt>
                <c:pt idx="4">
                  <c:v>1988 (no survey)</c:v>
                </c:pt>
                <c:pt idx="5">
                  <c:v>1989 </c:v>
                </c:pt>
                <c:pt idx="6">
                  <c:v>1990 </c:v>
                </c:pt>
                <c:pt idx="7">
                  <c:v>1991 </c:v>
                </c:pt>
                <c:pt idx="8">
                  <c:v>1992 </c:v>
                </c:pt>
                <c:pt idx="9">
                  <c:v>1993 </c:v>
                </c:pt>
                <c:pt idx="10">
                  <c:v>1994 </c:v>
                </c:pt>
                <c:pt idx="11">
                  <c:v>1995 </c:v>
                </c:pt>
                <c:pt idx="12">
                  <c:v>1996 </c:v>
                </c:pt>
                <c:pt idx="13">
                  <c:v>1997 </c:v>
                </c:pt>
                <c:pt idx="14">
                  <c:v>1998 </c:v>
                </c:pt>
                <c:pt idx="15">
                  <c:v>1999 </c:v>
                </c:pt>
                <c:pt idx="16">
                  <c:v>2000 </c:v>
                </c:pt>
                <c:pt idx="17">
                  <c:v>2001 </c:v>
                </c:pt>
                <c:pt idx="18">
                  <c:v>2002 </c:v>
                </c:pt>
                <c:pt idx="19">
                  <c:v>2003 </c:v>
                </c:pt>
                <c:pt idx="20">
                  <c:v>2004 </c:v>
                </c:pt>
                <c:pt idx="21">
                  <c:v>2005 </c:v>
                </c:pt>
                <c:pt idx="22">
                  <c:v>2006 </c:v>
                </c:pt>
                <c:pt idx="23">
                  <c:v>2007 </c:v>
                </c:pt>
                <c:pt idx="24">
                  <c:v>2008 </c:v>
                </c:pt>
                <c:pt idx="25">
                  <c:v>2009 </c:v>
                </c:pt>
                <c:pt idx="26">
                  <c:v>2010 </c:v>
                </c:pt>
                <c:pt idx="27">
                  <c:v>2011 </c:v>
                </c:pt>
                <c:pt idx="28">
                  <c:v>2012 </c:v>
                </c:pt>
                <c:pt idx="29">
                  <c:v>2013 </c:v>
                </c:pt>
                <c:pt idx="30">
                  <c:v>2014 </c:v>
                </c:pt>
                <c:pt idx="31">
                  <c:v>2015 </c:v>
                </c:pt>
                <c:pt idx="32">
                  <c:v>2016 </c:v>
                </c:pt>
                <c:pt idx="33">
                  <c:v>2017 </c:v>
                </c:pt>
                <c:pt idx="34">
                  <c:v>2018 </c:v>
                </c:pt>
                <c:pt idx="35">
                  <c:v>2019 </c:v>
                </c:pt>
                <c:pt idx="36">
                  <c:v>2020 </c:v>
                </c:pt>
                <c:pt idx="37">
                  <c:v>2021 </c:v>
                </c:pt>
                <c:pt idx="38">
                  <c:v>2022 </c:v>
                </c:pt>
                <c:pt idx="39">
                  <c:v>2023 </c:v>
                </c:pt>
                <c:pt idx="40">
                  <c:v>2024 </c:v>
                </c:pt>
                <c:pt idx="41">
                  <c:v>2025 </c:v>
                </c:pt>
              </c:strCache>
            </c:strRef>
          </c:cat>
          <c:val>
            <c:numRef>
              <c:f>'Geographic Zone Totals'!$K$5:$K$46</c:f>
              <c:numCache>
                <c:formatCode>_(* #,##0.00_);_(* \(#,##0.00\);_(* "-"??_);_(@_)</c:formatCode>
                <c:ptCount val="42"/>
                <c:pt idx="0">
                  <c:v>15085.843100999999</c:v>
                </c:pt>
                <c:pt idx="1">
                  <c:v>15584.560502999999</c:v>
                </c:pt>
                <c:pt idx="2">
                  <c:v>15764.678981999999</c:v>
                </c:pt>
                <c:pt idx="3">
                  <c:v>16141.546442999999</c:v>
                </c:pt>
                <c:pt idx="5">
                  <c:v>20260.227656999999</c:v>
                </c:pt>
                <c:pt idx="6">
                  <c:v>21054.315641999998</c:v>
                </c:pt>
                <c:pt idx="7">
                  <c:v>23365.362495000001</c:v>
                </c:pt>
                <c:pt idx="8">
                  <c:v>24248.681901</c:v>
                </c:pt>
                <c:pt idx="9">
                  <c:v>25642.283457000001</c:v>
                </c:pt>
                <c:pt idx="10">
                  <c:v>23532.458276999998</c:v>
                </c:pt>
                <c:pt idx="11">
                  <c:v>21967.436513999997</c:v>
                </c:pt>
                <c:pt idx="12">
                  <c:v>22439.614301999998</c:v>
                </c:pt>
                <c:pt idx="13">
                  <c:v>23187.097340999997</c:v>
                </c:pt>
                <c:pt idx="14">
                  <c:v>22021.553603999997</c:v>
                </c:pt>
                <c:pt idx="15">
                  <c:v>19254.366402</c:v>
                </c:pt>
                <c:pt idx="16">
                  <c:v>20856.083999999999</c:v>
                </c:pt>
                <c:pt idx="17">
                  <c:v>22475.395829999998</c:v>
                </c:pt>
                <c:pt idx="18">
                  <c:v>23520.078065999998</c:v>
                </c:pt>
                <c:pt idx="19">
                  <c:v>20803.696679999997</c:v>
                </c:pt>
                <c:pt idx="20">
                  <c:v>17561.242814999998</c:v>
                </c:pt>
                <c:pt idx="21">
                  <c:v>19221.031262999997</c:v>
                </c:pt>
                <c:pt idx="22">
                  <c:v>12969.345950999999</c:v>
                </c:pt>
                <c:pt idx="23">
                  <c:v>16003.535507999999</c:v>
                </c:pt>
                <c:pt idx="24">
                  <c:v>19385.903054999999</c:v>
                </c:pt>
                <c:pt idx="25">
                  <c:v>22705.900038</c:v>
                </c:pt>
                <c:pt idx="26">
                  <c:v>22865.261276999998</c:v>
                </c:pt>
                <c:pt idx="27">
                  <c:v>15653.825435999999</c:v>
                </c:pt>
                <c:pt idx="28">
                  <c:v>14590.708793999998</c:v>
                </c:pt>
                <c:pt idx="29">
                  <c:v>18401.095571999998</c:v>
                </c:pt>
                <c:pt idx="30">
                  <c:v>20960.636240999997</c:v>
                </c:pt>
                <c:pt idx="31">
                  <c:v>22118.198324999998</c:v>
                </c:pt>
                <c:pt idx="32">
                  <c:v>19123.447523999999</c:v>
                </c:pt>
                <c:pt idx="33">
                  <c:v>23559.862775999998</c:v>
                </c:pt>
                <c:pt idx="34">
                  <c:v>25443.656438999998</c:v>
                </c:pt>
                <c:pt idx="35">
                  <c:v>16753.415514</c:v>
                </c:pt>
                <c:pt idx="36">
                  <c:v>18768.103343999999</c:v>
                </c:pt>
                <c:pt idx="37">
                  <c:v>22398.272798999998</c:v>
                </c:pt>
                <c:pt idx="38">
                  <c:v>26508.082764000002</c:v>
                </c:pt>
                <c:pt idx="39">
                  <c:v>29701.411160999993</c:v>
                </c:pt>
                <c:pt idx="40">
                  <c:v>33152.351732999996</c:v>
                </c:pt>
                <c:pt idx="41">
                  <c:v>30362.856001636388</c:v>
                </c:pt>
              </c:numCache>
            </c:numRef>
          </c:val>
          <c:extLst>
            <c:ext xmlns:c16="http://schemas.microsoft.com/office/drawing/2014/chart" uri="{C3380CC4-5D6E-409C-BE32-E72D297353CC}">
              <c16:uniqueId val="{00000000-3604-4820-8DEE-964C93E815F2}"/>
            </c:ext>
          </c:extLst>
        </c:ser>
        <c:dLbls>
          <c:showLegendKey val="0"/>
          <c:showVal val="0"/>
          <c:showCatName val="0"/>
          <c:showSerName val="0"/>
          <c:showPercent val="0"/>
          <c:showBubbleSize val="0"/>
        </c:dLbls>
        <c:gapWidth val="150"/>
        <c:axId val="316796448"/>
        <c:axId val="316797008"/>
      </c:barChart>
      <c:lineChart>
        <c:grouping val="standard"/>
        <c:varyColors val="0"/>
        <c:ser>
          <c:idx val="1"/>
          <c:order val="0"/>
          <c:spPr>
            <a:ln w="19050">
              <a:solidFill>
                <a:srgbClr val="000000"/>
              </a:solidFill>
              <a:prstDash val="sysDot"/>
            </a:ln>
          </c:spPr>
          <c:marker>
            <c:symbol val="none"/>
          </c:marker>
          <c:cat>
            <c:strRef>
              <c:f>'Geographic Zone Totals'!$A$5:$A$42</c:f>
              <c:strCache>
                <c:ptCount val="38"/>
                <c:pt idx="0">
                  <c:v>1984 </c:v>
                </c:pt>
                <c:pt idx="1">
                  <c:v>1985 </c:v>
                </c:pt>
                <c:pt idx="2">
                  <c:v>1986 </c:v>
                </c:pt>
                <c:pt idx="3">
                  <c:v>1987 </c:v>
                </c:pt>
                <c:pt idx="4">
                  <c:v>1988 (no survey)</c:v>
                </c:pt>
                <c:pt idx="5">
                  <c:v>1989 </c:v>
                </c:pt>
                <c:pt idx="6">
                  <c:v>1990 </c:v>
                </c:pt>
                <c:pt idx="7">
                  <c:v>1991 </c:v>
                </c:pt>
                <c:pt idx="8">
                  <c:v>1992 </c:v>
                </c:pt>
                <c:pt idx="9">
                  <c:v>1993 </c:v>
                </c:pt>
                <c:pt idx="10">
                  <c:v>1994 </c:v>
                </c:pt>
                <c:pt idx="11">
                  <c:v>1995 </c:v>
                </c:pt>
                <c:pt idx="12">
                  <c:v>1996 </c:v>
                </c:pt>
                <c:pt idx="13">
                  <c:v>1997 </c:v>
                </c:pt>
                <c:pt idx="14">
                  <c:v>1998 </c:v>
                </c:pt>
                <c:pt idx="15">
                  <c:v>1999 </c:v>
                </c:pt>
                <c:pt idx="16">
                  <c:v>2000 </c:v>
                </c:pt>
                <c:pt idx="17">
                  <c:v>2001 </c:v>
                </c:pt>
                <c:pt idx="18">
                  <c:v>2002 </c:v>
                </c:pt>
                <c:pt idx="19">
                  <c:v>2003 </c:v>
                </c:pt>
                <c:pt idx="20">
                  <c:v>2004 </c:v>
                </c:pt>
                <c:pt idx="21">
                  <c:v>2005 </c:v>
                </c:pt>
                <c:pt idx="22">
                  <c:v>2006 </c:v>
                </c:pt>
                <c:pt idx="23">
                  <c:v>2007 </c:v>
                </c:pt>
                <c:pt idx="24">
                  <c:v>2008 </c:v>
                </c:pt>
                <c:pt idx="25">
                  <c:v>2009 </c:v>
                </c:pt>
                <c:pt idx="26">
                  <c:v>2010 </c:v>
                </c:pt>
                <c:pt idx="27">
                  <c:v>2011 </c:v>
                </c:pt>
                <c:pt idx="28">
                  <c:v>2012 </c:v>
                </c:pt>
                <c:pt idx="29">
                  <c:v>2013 </c:v>
                </c:pt>
                <c:pt idx="30">
                  <c:v>2014 </c:v>
                </c:pt>
                <c:pt idx="31">
                  <c:v>2015 </c:v>
                </c:pt>
                <c:pt idx="32">
                  <c:v>2016 </c:v>
                </c:pt>
                <c:pt idx="33">
                  <c:v>2017 </c:v>
                </c:pt>
                <c:pt idx="34">
                  <c:v>2018 </c:v>
                </c:pt>
                <c:pt idx="35">
                  <c:v>2019 </c:v>
                </c:pt>
                <c:pt idx="36">
                  <c:v>2020 </c:v>
                </c:pt>
                <c:pt idx="37">
                  <c:v>2021 </c:v>
                </c:pt>
              </c:strCache>
            </c:strRef>
          </c:cat>
          <c:val>
            <c:numRef>
              <c:f>'Geographic Zone Totals'!$L$5:$L$46</c:f>
              <c:numCache>
                <c:formatCode>#,##0</c:formatCode>
                <c:ptCount val="42"/>
                <c:pt idx="0">
                  <c:v>49057</c:v>
                </c:pt>
                <c:pt idx="1">
                  <c:v>49057</c:v>
                </c:pt>
                <c:pt idx="2">
                  <c:v>49057</c:v>
                </c:pt>
                <c:pt idx="3">
                  <c:v>49057</c:v>
                </c:pt>
                <c:pt idx="5">
                  <c:v>49057</c:v>
                </c:pt>
                <c:pt idx="6">
                  <c:v>49057</c:v>
                </c:pt>
                <c:pt idx="7">
                  <c:v>49057</c:v>
                </c:pt>
                <c:pt idx="8">
                  <c:v>49057</c:v>
                </c:pt>
                <c:pt idx="9">
                  <c:v>49057</c:v>
                </c:pt>
                <c:pt idx="10">
                  <c:v>49057</c:v>
                </c:pt>
                <c:pt idx="11">
                  <c:v>49057</c:v>
                </c:pt>
                <c:pt idx="12">
                  <c:v>49057</c:v>
                </c:pt>
                <c:pt idx="13">
                  <c:v>49057</c:v>
                </c:pt>
                <c:pt idx="14">
                  <c:v>49057</c:v>
                </c:pt>
                <c:pt idx="15">
                  <c:v>49057</c:v>
                </c:pt>
                <c:pt idx="16">
                  <c:v>49057</c:v>
                </c:pt>
                <c:pt idx="17">
                  <c:v>49057</c:v>
                </c:pt>
                <c:pt idx="18">
                  <c:v>49057</c:v>
                </c:pt>
                <c:pt idx="19">
                  <c:v>49057</c:v>
                </c:pt>
                <c:pt idx="20">
                  <c:v>49057</c:v>
                </c:pt>
                <c:pt idx="21">
                  <c:v>49057</c:v>
                </c:pt>
                <c:pt idx="22">
                  <c:v>49057</c:v>
                </c:pt>
                <c:pt idx="23">
                  <c:v>49057</c:v>
                </c:pt>
                <c:pt idx="24">
                  <c:v>49057</c:v>
                </c:pt>
                <c:pt idx="25">
                  <c:v>49057</c:v>
                </c:pt>
                <c:pt idx="26">
                  <c:v>49057</c:v>
                </c:pt>
                <c:pt idx="27">
                  <c:v>49057</c:v>
                </c:pt>
                <c:pt idx="28">
                  <c:v>49057</c:v>
                </c:pt>
                <c:pt idx="29">
                  <c:v>49057</c:v>
                </c:pt>
                <c:pt idx="30">
                  <c:v>49057</c:v>
                </c:pt>
                <c:pt idx="31">
                  <c:v>49057</c:v>
                </c:pt>
                <c:pt idx="32">
                  <c:v>49057</c:v>
                </c:pt>
                <c:pt idx="33">
                  <c:v>49057</c:v>
                </c:pt>
                <c:pt idx="34">
                  <c:v>49057</c:v>
                </c:pt>
                <c:pt idx="35">
                  <c:v>49057</c:v>
                </c:pt>
                <c:pt idx="36">
                  <c:v>49057</c:v>
                </c:pt>
                <c:pt idx="37">
                  <c:v>49057</c:v>
                </c:pt>
                <c:pt idx="38">
                  <c:v>49057</c:v>
                </c:pt>
                <c:pt idx="39">
                  <c:v>49057</c:v>
                </c:pt>
                <c:pt idx="40">
                  <c:v>49057</c:v>
                </c:pt>
                <c:pt idx="41">
                  <c:v>49057</c:v>
                </c:pt>
              </c:numCache>
            </c:numRef>
          </c:val>
          <c:smooth val="0"/>
          <c:extLst>
            <c:ext xmlns:c16="http://schemas.microsoft.com/office/drawing/2014/chart" uri="{C3380CC4-5D6E-409C-BE32-E72D297353CC}">
              <c16:uniqueId val="{00000001-3604-4820-8DEE-964C93E815F2}"/>
            </c:ext>
          </c:extLst>
        </c:ser>
        <c:dLbls>
          <c:showLegendKey val="0"/>
          <c:showVal val="0"/>
          <c:showCatName val="0"/>
          <c:showSerName val="0"/>
          <c:showPercent val="0"/>
          <c:showBubbleSize val="0"/>
        </c:dLbls>
        <c:marker val="1"/>
        <c:smooth val="0"/>
        <c:axId val="316796448"/>
        <c:axId val="316797008"/>
      </c:lineChart>
      <c:catAx>
        <c:axId val="316796448"/>
        <c:scaling>
          <c:orientation val="minMax"/>
        </c:scaling>
        <c:delete val="0"/>
        <c:axPos val="b"/>
        <c:title>
          <c:tx>
            <c:rich>
              <a:bodyPr/>
              <a:lstStyle/>
              <a:p>
                <a:pPr>
                  <a:defRPr sz="1000" b="1" i="0" u="none" strike="noStrike" baseline="0">
                    <a:solidFill>
                      <a:srgbClr val="000000"/>
                    </a:solidFill>
                    <a:latin typeface="Arial"/>
                    <a:ea typeface="Arial"/>
                    <a:cs typeface="Arial"/>
                  </a:defRPr>
                </a:pPr>
                <a:r>
                  <a:rPr lang="en-US"/>
                  <a:t>year</a:t>
                </a:r>
              </a:p>
            </c:rich>
          </c:tx>
          <c:layout>
            <c:manualLayout>
              <c:xMode val="edge"/>
              <c:yMode val="edge"/>
              <c:x val="0.55555669920344897"/>
              <c:y val="0.85714285714285798"/>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a:ea typeface="Arial"/>
                <a:cs typeface="Arial"/>
              </a:defRPr>
            </a:pPr>
            <a:endParaRPr lang="en-US"/>
          </a:p>
        </c:txPr>
        <c:crossAx val="316797008"/>
        <c:crosses val="autoZero"/>
        <c:auto val="1"/>
        <c:lblAlgn val="ctr"/>
        <c:lblOffset val="100"/>
        <c:tickLblSkip val="2"/>
        <c:tickMarkSkip val="1"/>
        <c:noMultiLvlLbl val="0"/>
      </c:catAx>
      <c:valAx>
        <c:axId val="316797008"/>
        <c:scaling>
          <c:orientation val="minMax"/>
          <c:max val="50000"/>
        </c:scaling>
        <c:delete val="0"/>
        <c:axPos val="l"/>
        <c:majorGridlines>
          <c:spPr>
            <a:ln w="3175">
              <a:solidFill>
                <a:srgbClr val="000000"/>
              </a:solidFill>
              <a:prstDash val="solid"/>
            </a:ln>
          </c:spPr>
        </c:majorGridlines>
        <c:title>
          <c:tx>
            <c:rich>
              <a:bodyPr/>
              <a:lstStyle/>
              <a:p>
                <a:pPr>
                  <a:defRPr sz="1000" b="1" i="0" u="none" strike="noStrike" baseline="0">
                    <a:solidFill>
                      <a:srgbClr val="000000"/>
                    </a:solidFill>
                    <a:latin typeface="Arial"/>
                    <a:ea typeface="Arial"/>
                    <a:cs typeface="Arial"/>
                  </a:defRPr>
                </a:pPr>
                <a:r>
                  <a:rPr lang="en-US"/>
                  <a:t>acreage</a:t>
                </a:r>
              </a:p>
            </c:rich>
          </c:tx>
          <c:layout>
            <c:manualLayout>
              <c:xMode val="edge"/>
              <c:yMode val="edge"/>
              <c:x val="1.1849974749705035E-2"/>
              <c:y val="0.40977451895172251"/>
            </c:manualLayout>
          </c:layout>
          <c:overlay val="0"/>
          <c:spPr>
            <a:noFill/>
            <a:ln w="25400">
              <a:noFill/>
            </a:ln>
          </c:spPr>
        </c:title>
        <c:numFmt formatCode="_(* #,##0_);_(* \(#,##0\);_(* &quot;-&quot;_);_(@_)"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316796448"/>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pageMargins b="1" l="0.750000000000002" r="0.750000000000002" t="1" header="0.5" footer="0.5"/>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US"/>
              <a:t>Underwater Bay Grass Abundance 
by Density Class</a:t>
            </a:r>
          </a:p>
        </c:rich>
      </c:tx>
      <c:layout>
        <c:manualLayout>
          <c:xMode val="edge"/>
          <c:yMode val="edge"/>
          <c:x val="0.352352582771848"/>
          <c:y val="3.66864296806255E-2"/>
        </c:manualLayout>
      </c:layout>
      <c:overlay val="0"/>
      <c:spPr>
        <a:noFill/>
        <a:ln w="25400">
          <a:noFill/>
        </a:ln>
      </c:spPr>
    </c:title>
    <c:autoTitleDeleted val="0"/>
    <c:plotArea>
      <c:layout>
        <c:manualLayout>
          <c:layoutTarget val="inner"/>
          <c:xMode val="edge"/>
          <c:yMode val="edge"/>
          <c:x val="0.16046982065441201"/>
          <c:y val="0.18285714285714399"/>
          <c:w val="0.64988448228956641"/>
          <c:h val="0.61428571428571599"/>
        </c:manualLayout>
      </c:layout>
      <c:barChart>
        <c:barDir val="col"/>
        <c:grouping val="stacked"/>
        <c:varyColors val="0"/>
        <c:ser>
          <c:idx val="3"/>
          <c:order val="0"/>
          <c:tx>
            <c:v>70-100%</c:v>
          </c:tx>
          <c:spPr>
            <a:solidFill>
              <a:schemeClr val="accent3">
                <a:lumMod val="50000"/>
              </a:schemeClr>
            </a:solidFill>
            <a:ln w="12700">
              <a:solidFill>
                <a:srgbClr val="000000"/>
              </a:solidFill>
              <a:prstDash val="solid"/>
            </a:ln>
          </c:spPr>
          <c:invertIfNegative val="0"/>
          <c:cat>
            <c:numRef>
              <c:f>'Density Coverages'!$A$4:$A$44</c:f>
              <c:numCache>
                <c:formatCode>General</c:formatCode>
                <c:ptCount val="41"/>
                <c:pt idx="0">
                  <c:v>1984</c:v>
                </c:pt>
                <c:pt idx="1">
                  <c:v>1985</c:v>
                </c:pt>
                <c:pt idx="2">
                  <c:v>1986</c:v>
                </c:pt>
                <c:pt idx="3">
                  <c:v>1987</c:v>
                </c:pt>
                <c:pt idx="4">
                  <c:v>1989</c:v>
                </c:pt>
                <c:pt idx="5">
                  <c:v>1990</c:v>
                </c:pt>
                <c:pt idx="6">
                  <c:v>1991</c:v>
                </c:pt>
                <c:pt idx="7">
                  <c:v>1992</c:v>
                </c:pt>
                <c:pt idx="8">
                  <c:v>1993</c:v>
                </c:pt>
                <c:pt idx="9">
                  <c:v>1994</c:v>
                </c:pt>
                <c:pt idx="10">
                  <c:v>1995</c:v>
                </c:pt>
                <c:pt idx="11">
                  <c:v>1996</c:v>
                </c:pt>
                <c:pt idx="12">
                  <c:v>1997</c:v>
                </c:pt>
                <c:pt idx="13">
                  <c:v>1998</c:v>
                </c:pt>
                <c:pt idx="14">
                  <c:v>1999</c:v>
                </c:pt>
                <c:pt idx="15">
                  <c:v>2000</c:v>
                </c:pt>
                <c:pt idx="16">
                  <c:v>2001</c:v>
                </c:pt>
                <c:pt idx="17">
                  <c:v>2002</c:v>
                </c:pt>
                <c:pt idx="18">
                  <c:v>2003</c:v>
                </c:pt>
                <c:pt idx="19">
                  <c:v>2004</c:v>
                </c:pt>
                <c:pt idx="20">
                  <c:v>2005</c:v>
                </c:pt>
                <c:pt idx="21">
                  <c:v>2006</c:v>
                </c:pt>
                <c:pt idx="22">
                  <c:v>2007</c:v>
                </c:pt>
                <c:pt idx="23">
                  <c:v>2008</c:v>
                </c:pt>
                <c:pt idx="24">
                  <c:v>2009</c:v>
                </c:pt>
                <c:pt idx="25">
                  <c:v>2010</c:v>
                </c:pt>
                <c:pt idx="26">
                  <c:v>2011</c:v>
                </c:pt>
                <c:pt idx="27">
                  <c:v>2012</c:v>
                </c:pt>
                <c:pt idx="28">
                  <c:v>2013</c:v>
                </c:pt>
                <c:pt idx="29">
                  <c:v>2014</c:v>
                </c:pt>
                <c:pt idx="30">
                  <c:v>2015</c:v>
                </c:pt>
                <c:pt idx="31">
                  <c:v>2016</c:v>
                </c:pt>
                <c:pt idx="32">
                  <c:v>2017</c:v>
                </c:pt>
                <c:pt idx="33">
                  <c:v>2018</c:v>
                </c:pt>
                <c:pt idx="34">
                  <c:v>2019</c:v>
                </c:pt>
                <c:pt idx="35">
                  <c:v>2020</c:v>
                </c:pt>
                <c:pt idx="36">
                  <c:v>2021</c:v>
                </c:pt>
                <c:pt idx="37">
                  <c:v>2022</c:v>
                </c:pt>
                <c:pt idx="38">
                  <c:v>2023</c:v>
                </c:pt>
                <c:pt idx="39">
                  <c:v>2024</c:v>
                </c:pt>
                <c:pt idx="40">
                  <c:v>2025</c:v>
                </c:pt>
              </c:numCache>
            </c:numRef>
          </c:cat>
          <c:val>
            <c:numRef>
              <c:f>'Density Coverages'!$L$4:$L$44</c:f>
              <c:numCache>
                <c:formatCode>_(* #,##0.00_);_(* \(#,##0.00\);_(* "-"??_);_(@_)</c:formatCode>
                <c:ptCount val="41"/>
                <c:pt idx="0">
                  <c:v>13751.622078</c:v>
                </c:pt>
                <c:pt idx="1">
                  <c:v>15251.184401999999</c:v>
                </c:pt>
                <c:pt idx="2">
                  <c:v>20187.330206999999</c:v>
                </c:pt>
                <c:pt idx="3">
                  <c:v>24446.196924</c:v>
                </c:pt>
                <c:pt idx="4">
                  <c:v>31595.163356999994</c:v>
                </c:pt>
                <c:pt idx="5">
                  <c:v>27650.595848999998</c:v>
                </c:pt>
                <c:pt idx="6">
                  <c:v>31809.383015999996</c:v>
                </c:pt>
                <c:pt idx="7">
                  <c:v>24896.851430999996</c:v>
                </c:pt>
                <c:pt idx="8">
                  <c:v>23715.591497999998</c:v>
                </c:pt>
                <c:pt idx="9">
                  <c:v>23477.945810999998</c:v>
                </c:pt>
                <c:pt idx="10">
                  <c:v>26486.213528999997</c:v>
                </c:pt>
                <c:pt idx="11">
                  <c:v>27094.227683999994</c:v>
                </c:pt>
                <c:pt idx="12">
                  <c:v>34433.592371999999</c:v>
                </c:pt>
                <c:pt idx="13">
                  <c:v>31581.498174</c:v>
                </c:pt>
                <c:pt idx="14">
                  <c:v>26913.936227999999</c:v>
                </c:pt>
                <c:pt idx="15">
                  <c:v>33850.684592999998</c:v>
                </c:pt>
                <c:pt idx="16">
                  <c:v>40451.462201999995</c:v>
                </c:pt>
                <c:pt idx="17">
                  <c:v>37585.332155999997</c:v>
                </c:pt>
                <c:pt idx="18">
                  <c:v>14930.262645000001</c:v>
                </c:pt>
                <c:pt idx="19">
                  <c:v>21255.092516999997</c:v>
                </c:pt>
                <c:pt idx="20">
                  <c:v>33892.866269999999</c:v>
                </c:pt>
                <c:pt idx="21">
                  <c:v>19203.264053999996</c:v>
                </c:pt>
                <c:pt idx="22">
                  <c:v>33797.901896999996</c:v>
                </c:pt>
                <c:pt idx="23">
                  <c:v>46096.665440999997</c:v>
                </c:pt>
                <c:pt idx="24">
                  <c:v>49750.656299999995</c:v>
                </c:pt>
                <c:pt idx="25">
                  <c:v>50976.321899999995</c:v>
                </c:pt>
                <c:pt idx="26">
                  <c:v>24646.874954999996</c:v>
                </c:pt>
                <c:pt idx="27">
                  <c:v>26614.043532</c:v>
                </c:pt>
                <c:pt idx="28">
                  <c:v>35378.864803668766</c:v>
                </c:pt>
                <c:pt idx="29">
                  <c:v>45549.465056999994</c:v>
                </c:pt>
                <c:pt idx="30">
                  <c:v>53737.239514422217</c:v>
                </c:pt>
                <c:pt idx="31">
                  <c:v>50791.448907831575</c:v>
                </c:pt>
                <c:pt idx="32">
                  <c:v>45511.846081818592</c:v>
                </c:pt>
                <c:pt idx="33">
                  <c:v>56851.584548999999</c:v>
                </c:pt>
                <c:pt idx="34">
                  <c:v>34912.182815254695</c:v>
                </c:pt>
                <c:pt idx="35">
                  <c:v>33345.029133746735</c:v>
                </c:pt>
                <c:pt idx="36">
                  <c:v>42344.429628206744</c:v>
                </c:pt>
                <c:pt idx="37">
                  <c:v>45132.737684681619</c:v>
                </c:pt>
                <c:pt idx="38">
                  <c:v>49082.223749999997</c:v>
                </c:pt>
                <c:pt idx="39">
                  <c:v>53614.702797090642</c:v>
                </c:pt>
                <c:pt idx="40">
                  <c:v>52903.324834248597</c:v>
                </c:pt>
              </c:numCache>
            </c:numRef>
          </c:val>
          <c:extLst>
            <c:ext xmlns:c16="http://schemas.microsoft.com/office/drawing/2014/chart" uri="{C3380CC4-5D6E-409C-BE32-E72D297353CC}">
              <c16:uniqueId val="{00000000-444C-402F-9B06-C711F441BED0}"/>
            </c:ext>
          </c:extLst>
        </c:ser>
        <c:ser>
          <c:idx val="2"/>
          <c:order val="1"/>
          <c:tx>
            <c:v>40-70%</c:v>
          </c:tx>
          <c:spPr>
            <a:solidFill>
              <a:schemeClr val="accent3">
                <a:lumMod val="75000"/>
              </a:schemeClr>
            </a:solidFill>
            <a:ln w="12700">
              <a:solidFill>
                <a:srgbClr val="000000"/>
              </a:solidFill>
              <a:prstDash val="solid"/>
            </a:ln>
          </c:spPr>
          <c:invertIfNegative val="0"/>
          <c:cat>
            <c:numRef>
              <c:f>'Density Coverages'!$A$4:$A$44</c:f>
              <c:numCache>
                <c:formatCode>General</c:formatCode>
                <c:ptCount val="41"/>
                <c:pt idx="0">
                  <c:v>1984</c:v>
                </c:pt>
                <c:pt idx="1">
                  <c:v>1985</c:v>
                </c:pt>
                <c:pt idx="2">
                  <c:v>1986</c:v>
                </c:pt>
                <c:pt idx="3">
                  <c:v>1987</c:v>
                </c:pt>
                <c:pt idx="4">
                  <c:v>1989</c:v>
                </c:pt>
                <c:pt idx="5">
                  <c:v>1990</c:v>
                </c:pt>
                <c:pt idx="6">
                  <c:v>1991</c:v>
                </c:pt>
                <c:pt idx="7">
                  <c:v>1992</c:v>
                </c:pt>
                <c:pt idx="8">
                  <c:v>1993</c:v>
                </c:pt>
                <c:pt idx="9">
                  <c:v>1994</c:v>
                </c:pt>
                <c:pt idx="10">
                  <c:v>1995</c:v>
                </c:pt>
                <c:pt idx="11">
                  <c:v>1996</c:v>
                </c:pt>
                <c:pt idx="12">
                  <c:v>1997</c:v>
                </c:pt>
                <c:pt idx="13">
                  <c:v>1998</c:v>
                </c:pt>
                <c:pt idx="14">
                  <c:v>1999</c:v>
                </c:pt>
                <c:pt idx="15">
                  <c:v>2000</c:v>
                </c:pt>
                <c:pt idx="16">
                  <c:v>2001</c:v>
                </c:pt>
                <c:pt idx="17">
                  <c:v>2002</c:v>
                </c:pt>
                <c:pt idx="18">
                  <c:v>2003</c:v>
                </c:pt>
                <c:pt idx="19">
                  <c:v>2004</c:v>
                </c:pt>
                <c:pt idx="20">
                  <c:v>2005</c:v>
                </c:pt>
                <c:pt idx="21">
                  <c:v>2006</c:v>
                </c:pt>
                <c:pt idx="22">
                  <c:v>2007</c:v>
                </c:pt>
                <c:pt idx="23">
                  <c:v>2008</c:v>
                </c:pt>
                <c:pt idx="24">
                  <c:v>2009</c:v>
                </c:pt>
                <c:pt idx="25">
                  <c:v>2010</c:v>
                </c:pt>
                <c:pt idx="26">
                  <c:v>2011</c:v>
                </c:pt>
                <c:pt idx="27">
                  <c:v>2012</c:v>
                </c:pt>
                <c:pt idx="28">
                  <c:v>2013</c:v>
                </c:pt>
                <c:pt idx="29">
                  <c:v>2014</c:v>
                </c:pt>
                <c:pt idx="30">
                  <c:v>2015</c:v>
                </c:pt>
                <c:pt idx="31">
                  <c:v>2016</c:v>
                </c:pt>
                <c:pt idx="32">
                  <c:v>2017</c:v>
                </c:pt>
                <c:pt idx="33">
                  <c:v>2018</c:v>
                </c:pt>
                <c:pt idx="34">
                  <c:v>2019</c:v>
                </c:pt>
                <c:pt idx="35">
                  <c:v>2020</c:v>
                </c:pt>
                <c:pt idx="36">
                  <c:v>2021</c:v>
                </c:pt>
                <c:pt idx="37">
                  <c:v>2022</c:v>
                </c:pt>
                <c:pt idx="38">
                  <c:v>2023</c:v>
                </c:pt>
                <c:pt idx="39">
                  <c:v>2024</c:v>
                </c:pt>
                <c:pt idx="40">
                  <c:v>2025</c:v>
                </c:pt>
              </c:numCache>
            </c:numRef>
          </c:cat>
          <c:val>
            <c:numRef>
              <c:f>'Density Coverages'!$I$4:$I$44</c:f>
              <c:numCache>
                <c:formatCode>_(* #,##0.00_);_(* \(#,##0.00\);_(* "-"??_);_(@_)</c:formatCode>
                <c:ptCount val="41"/>
                <c:pt idx="0">
                  <c:v>10504.720232999998</c:v>
                </c:pt>
                <c:pt idx="1">
                  <c:v>15318.497165999999</c:v>
                </c:pt>
                <c:pt idx="2">
                  <c:v>9378.3681419999994</c:v>
                </c:pt>
                <c:pt idx="3">
                  <c:v>8805.2706299999991</c:v>
                </c:pt>
                <c:pt idx="4">
                  <c:v>9188.7359280000001</c:v>
                </c:pt>
                <c:pt idx="5">
                  <c:v>9820.1266889999988</c:v>
                </c:pt>
                <c:pt idx="6">
                  <c:v>11598.058427999998</c:v>
                </c:pt>
                <c:pt idx="7">
                  <c:v>18185.170854</c:v>
                </c:pt>
                <c:pt idx="8">
                  <c:v>13429.711880999999</c:v>
                </c:pt>
                <c:pt idx="9">
                  <c:v>12702.565994999999</c:v>
                </c:pt>
                <c:pt idx="10">
                  <c:v>7220.2823790000002</c:v>
                </c:pt>
                <c:pt idx="11">
                  <c:v>12205.627785000001</c:v>
                </c:pt>
                <c:pt idx="12">
                  <c:v>7802.1522960000002</c:v>
                </c:pt>
                <c:pt idx="13">
                  <c:v>6396.3435060000002</c:v>
                </c:pt>
                <c:pt idx="14">
                  <c:v>9643.5418829999981</c:v>
                </c:pt>
                <c:pt idx="15">
                  <c:v>8651.7906089999997</c:v>
                </c:pt>
                <c:pt idx="16">
                  <c:v>15600.647363999999</c:v>
                </c:pt>
                <c:pt idx="17">
                  <c:v>26875.263512999998</c:v>
                </c:pt>
                <c:pt idx="18">
                  <c:v>17077.154325</c:v>
                </c:pt>
                <c:pt idx="19">
                  <c:v>16999.957160999998</c:v>
                </c:pt>
                <c:pt idx="20">
                  <c:v>11801.874755999999</c:v>
                </c:pt>
                <c:pt idx="21">
                  <c:v>11135.320242</c:v>
                </c:pt>
                <c:pt idx="22">
                  <c:v>7756.7581890000001</c:v>
                </c:pt>
                <c:pt idx="23">
                  <c:v>7179.4598069999993</c:v>
                </c:pt>
                <c:pt idx="24">
                  <c:v>8238.845088</c:v>
                </c:pt>
                <c:pt idx="25">
                  <c:v>6580.3663230000002</c:v>
                </c:pt>
                <c:pt idx="26">
                  <c:v>15449.811419999998</c:v>
                </c:pt>
                <c:pt idx="27">
                  <c:v>9304.8529170000002</c:v>
                </c:pt>
                <c:pt idx="28">
                  <c:v>12446.412482276741</c:v>
                </c:pt>
                <c:pt idx="29">
                  <c:v>19636.200774000001</c:v>
                </c:pt>
                <c:pt idx="30">
                  <c:v>23332.3476456385</c:v>
                </c:pt>
                <c:pt idx="31">
                  <c:v>31631.317985234058</c:v>
                </c:pt>
                <c:pt idx="32">
                  <c:v>44155.534744739809</c:v>
                </c:pt>
                <c:pt idx="33">
                  <c:v>30494.214173999997</c:v>
                </c:pt>
                <c:pt idx="34">
                  <c:v>18154.673568250608</c:v>
                </c:pt>
                <c:pt idx="35">
                  <c:v>16842.682187027243</c:v>
                </c:pt>
                <c:pt idx="36">
                  <c:v>15864.619225400354</c:v>
                </c:pt>
                <c:pt idx="37">
                  <c:v>21177.399978125741</c:v>
                </c:pt>
                <c:pt idx="38">
                  <c:v>18488.992599000001</c:v>
                </c:pt>
                <c:pt idx="39">
                  <c:v>19897.934786709866</c:v>
                </c:pt>
                <c:pt idx="40">
                  <c:v>17845.537433644706</c:v>
                </c:pt>
              </c:numCache>
            </c:numRef>
          </c:val>
          <c:extLst>
            <c:ext xmlns:c16="http://schemas.microsoft.com/office/drawing/2014/chart" uri="{C3380CC4-5D6E-409C-BE32-E72D297353CC}">
              <c16:uniqueId val="{00000001-444C-402F-9B06-C711F441BED0}"/>
            </c:ext>
          </c:extLst>
        </c:ser>
        <c:ser>
          <c:idx val="1"/>
          <c:order val="2"/>
          <c:tx>
            <c:v>10-40%</c:v>
          </c:tx>
          <c:spPr>
            <a:solidFill>
              <a:schemeClr val="accent3">
                <a:lumMod val="60000"/>
                <a:lumOff val="40000"/>
              </a:schemeClr>
            </a:solidFill>
            <a:ln w="12700">
              <a:solidFill>
                <a:srgbClr val="000000"/>
              </a:solidFill>
              <a:prstDash val="solid"/>
            </a:ln>
          </c:spPr>
          <c:invertIfNegative val="0"/>
          <c:cat>
            <c:numRef>
              <c:f>'Density Coverages'!$A$4:$A$44</c:f>
              <c:numCache>
                <c:formatCode>General</c:formatCode>
                <c:ptCount val="41"/>
                <c:pt idx="0">
                  <c:v>1984</c:v>
                </c:pt>
                <c:pt idx="1">
                  <c:v>1985</c:v>
                </c:pt>
                <c:pt idx="2">
                  <c:v>1986</c:v>
                </c:pt>
                <c:pt idx="3">
                  <c:v>1987</c:v>
                </c:pt>
                <c:pt idx="4">
                  <c:v>1989</c:v>
                </c:pt>
                <c:pt idx="5">
                  <c:v>1990</c:v>
                </c:pt>
                <c:pt idx="6">
                  <c:v>1991</c:v>
                </c:pt>
                <c:pt idx="7">
                  <c:v>1992</c:v>
                </c:pt>
                <c:pt idx="8">
                  <c:v>1993</c:v>
                </c:pt>
                <c:pt idx="9">
                  <c:v>1994</c:v>
                </c:pt>
                <c:pt idx="10">
                  <c:v>1995</c:v>
                </c:pt>
                <c:pt idx="11">
                  <c:v>1996</c:v>
                </c:pt>
                <c:pt idx="12">
                  <c:v>1997</c:v>
                </c:pt>
                <c:pt idx="13">
                  <c:v>1998</c:v>
                </c:pt>
                <c:pt idx="14">
                  <c:v>1999</c:v>
                </c:pt>
                <c:pt idx="15">
                  <c:v>2000</c:v>
                </c:pt>
                <c:pt idx="16">
                  <c:v>2001</c:v>
                </c:pt>
                <c:pt idx="17">
                  <c:v>2002</c:v>
                </c:pt>
                <c:pt idx="18">
                  <c:v>2003</c:v>
                </c:pt>
                <c:pt idx="19">
                  <c:v>2004</c:v>
                </c:pt>
                <c:pt idx="20">
                  <c:v>2005</c:v>
                </c:pt>
                <c:pt idx="21">
                  <c:v>2006</c:v>
                </c:pt>
                <c:pt idx="22">
                  <c:v>2007</c:v>
                </c:pt>
                <c:pt idx="23">
                  <c:v>2008</c:v>
                </c:pt>
                <c:pt idx="24">
                  <c:v>2009</c:v>
                </c:pt>
                <c:pt idx="25">
                  <c:v>2010</c:v>
                </c:pt>
                <c:pt idx="26">
                  <c:v>2011</c:v>
                </c:pt>
                <c:pt idx="27">
                  <c:v>2012</c:v>
                </c:pt>
                <c:pt idx="28">
                  <c:v>2013</c:v>
                </c:pt>
                <c:pt idx="29">
                  <c:v>2014</c:v>
                </c:pt>
                <c:pt idx="30">
                  <c:v>2015</c:v>
                </c:pt>
                <c:pt idx="31">
                  <c:v>2016</c:v>
                </c:pt>
                <c:pt idx="32">
                  <c:v>2017</c:v>
                </c:pt>
                <c:pt idx="33">
                  <c:v>2018</c:v>
                </c:pt>
                <c:pt idx="34">
                  <c:v>2019</c:v>
                </c:pt>
                <c:pt idx="35">
                  <c:v>2020</c:v>
                </c:pt>
                <c:pt idx="36">
                  <c:v>2021</c:v>
                </c:pt>
                <c:pt idx="37">
                  <c:v>2022</c:v>
                </c:pt>
                <c:pt idx="38">
                  <c:v>2023</c:v>
                </c:pt>
                <c:pt idx="39">
                  <c:v>2024</c:v>
                </c:pt>
                <c:pt idx="40">
                  <c:v>2025</c:v>
                </c:pt>
              </c:numCache>
            </c:numRef>
          </c:cat>
          <c:val>
            <c:numRef>
              <c:f>'Density Coverages'!$F$4:$F$44</c:f>
              <c:numCache>
                <c:formatCode>_(* #,##0.00_);_(* \(#,##0.00\);_(* "-"??_);_(@_)</c:formatCode>
                <c:ptCount val="41"/>
                <c:pt idx="0">
                  <c:v>7101.1012259999989</c:v>
                </c:pt>
                <c:pt idx="1">
                  <c:v>10589.281274999999</c:v>
                </c:pt>
                <c:pt idx="2">
                  <c:v>8713.741086</c:v>
                </c:pt>
                <c:pt idx="3">
                  <c:v>7430.8200989999996</c:v>
                </c:pt>
                <c:pt idx="4">
                  <c:v>10706.189015999998</c:v>
                </c:pt>
                <c:pt idx="5">
                  <c:v>13788.219068999999</c:v>
                </c:pt>
                <c:pt idx="6">
                  <c:v>12004.529666999997</c:v>
                </c:pt>
                <c:pt idx="7">
                  <c:v>18037.843872000001</c:v>
                </c:pt>
                <c:pt idx="8">
                  <c:v>24791.829680999996</c:v>
                </c:pt>
                <c:pt idx="9">
                  <c:v>18199.577366999998</c:v>
                </c:pt>
                <c:pt idx="10">
                  <c:v>15835.994927999998</c:v>
                </c:pt>
                <c:pt idx="11">
                  <c:v>13961.121936</c:v>
                </c:pt>
                <c:pt idx="12">
                  <c:v>12853.525494</c:v>
                </c:pt>
                <c:pt idx="13">
                  <c:v>12401.709569999999</c:v>
                </c:pt>
                <c:pt idx="14">
                  <c:v>14737.368578999998</c:v>
                </c:pt>
                <c:pt idx="15">
                  <c:v>13046.987912999999</c:v>
                </c:pt>
                <c:pt idx="16">
                  <c:v>13805.615613000002</c:v>
                </c:pt>
                <c:pt idx="17">
                  <c:v>18273.240858000001</c:v>
                </c:pt>
                <c:pt idx="18">
                  <c:v>21503.907575999998</c:v>
                </c:pt>
                <c:pt idx="19">
                  <c:v>20289.337215</c:v>
                </c:pt>
                <c:pt idx="20">
                  <c:v>22486.812312000002</c:v>
                </c:pt>
                <c:pt idx="21">
                  <c:v>19411.380095999997</c:v>
                </c:pt>
                <c:pt idx="22">
                  <c:v>13730.617727999997</c:v>
                </c:pt>
                <c:pt idx="23">
                  <c:v>13853.406686999999</c:v>
                </c:pt>
                <c:pt idx="24">
                  <c:v>15967.902245999998</c:v>
                </c:pt>
                <c:pt idx="25">
                  <c:v>15062.071118999998</c:v>
                </c:pt>
                <c:pt idx="26">
                  <c:v>10894.808078999999</c:v>
                </c:pt>
                <c:pt idx="27">
                  <c:v>7207.4820810000001</c:v>
                </c:pt>
                <c:pt idx="28">
                  <c:v>7943.4872363533441</c:v>
                </c:pt>
                <c:pt idx="29">
                  <c:v>7349.7433079999992</c:v>
                </c:pt>
                <c:pt idx="30">
                  <c:v>10983.674311916235</c:v>
                </c:pt>
                <c:pt idx="31">
                  <c:v>10951.083167997789</c:v>
                </c:pt>
                <c:pt idx="32">
                  <c:v>11565.659295037693</c:v>
                </c:pt>
                <c:pt idx="33">
                  <c:v>9964.9825710000005</c:v>
                </c:pt>
                <c:pt idx="34">
                  <c:v>10561.610975772413</c:v>
                </c:pt>
                <c:pt idx="35">
                  <c:v>10582.5326164989</c:v>
                </c:pt>
                <c:pt idx="36">
                  <c:v>8449.0384351480607</c:v>
                </c:pt>
                <c:pt idx="37">
                  <c:v>9861.4665823462183</c:v>
                </c:pt>
                <c:pt idx="38">
                  <c:v>10934.938742999999</c:v>
                </c:pt>
                <c:pt idx="39">
                  <c:v>8281.0512118736715</c:v>
                </c:pt>
                <c:pt idx="40">
                  <c:v>10668.1904318263</c:v>
                </c:pt>
              </c:numCache>
            </c:numRef>
          </c:val>
          <c:extLst>
            <c:ext xmlns:c16="http://schemas.microsoft.com/office/drawing/2014/chart" uri="{C3380CC4-5D6E-409C-BE32-E72D297353CC}">
              <c16:uniqueId val="{00000002-444C-402F-9B06-C711F441BED0}"/>
            </c:ext>
          </c:extLst>
        </c:ser>
        <c:ser>
          <c:idx val="0"/>
          <c:order val="3"/>
          <c:tx>
            <c:v>&lt;10%</c:v>
          </c:tx>
          <c:spPr>
            <a:solidFill>
              <a:schemeClr val="accent3">
                <a:lumMod val="20000"/>
                <a:lumOff val="80000"/>
              </a:schemeClr>
            </a:solidFill>
            <a:ln w="12700">
              <a:solidFill>
                <a:srgbClr val="000000"/>
              </a:solidFill>
              <a:prstDash val="solid"/>
            </a:ln>
          </c:spPr>
          <c:invertIfNegative val="0"/>
          <c:cat>
            <c:numRef>
              <c:f>'Density Coverages'!$A$4:$A$44</c:f>
              <c:numCache>
                <c:formatCode>General</c:formatCode>
                <c:ptCount val="41"/>
                <c:pt idx="0">
                  <c:v>1984</c:v>
                </c:pt>
                <c:pt idx="1">
                  <c:v>1985</c:v>
                </c:pt>
                <c:pt idx="2">
                  <c:v>1986</c:v>
                </c:pt>
                <c:pt idx="3">
                  <c:v>1987</c:v>
                </c:pt>
                <c:pt idx="4">
                  <c:v>1989</c:v>
                </c:pt>
                <c:pt idx="5">
                  <c:v>1990</c:v>
                </c:pt>
                <c:pt idx="6">
                  <c:v>1991</c:v>
                </c:pt>
                <c:pt idx="7">
                  <c:v>1992</c:v>
                </c:pt>
                <c:pt idx="8">
                  <c:v>1993</c:v>
                </c:pt>
                <c:pt idx="9">
                  <c:v>1994</c:v>
                </c:pt>
                <c:pt idx="10">
                  <c:v>1995</c:v>
                </c:pt>
                <c:pt idx="11">
                  <c:v>1996</c:v>
                </c:pt>
                <c:pt idx="12">
                  <c:v>1997</c:v>
                </c:pt>
                <c:pt idx="13">
                  <c:v>1998</c:v>
                </c:pt>
                <c:pt idx="14">
                  <c:v>1999</c:v>
                </c:pt>
                <c:pt idx="15">
                  <c:v>2000</c:v>
                </c:pt>
                <c:pt idx="16">
                  <c:v>2001</c:v>
                </c:pt>
                <c:pt idx="17">
                  <c:v>2002</c:v>
                </c:pt>
                <c:pt idx="18">
                  <c:v>2003</c:v>
                </c:pt>
                <c:pt idx="19">
                  <c:v>2004</c:v>
                </c:pt>
                <c:pt idx="20">
                  <c:v>2005</c:v>
                </c:pt>
                <c:pt idx="21">
                  <c:v>2006</c:v>
                </c:pt>
                <c:pt idx="22">
                  <c:v>2007</c:v>
                </c:pt>
                <c:pt idx="23">
                  <c:v>2008</c:v>
                </c:pt>
                <c:pt idx="24">
                  <c:v>2009</c:v>
                </c:pt>
                <c:pt idx="25">
                  <c:v>2010</c:v>
                </c:pt>
                <c:pt idx="26">
                  <c:v>2011</c:v>
                </c:pt>
                <c:pt idx="27">
                  <c:v>2012</c:v>
                </c:pt>
                <c:pt idx="28">
                  <c:v>2013</c:v>
                </c:pt>
                <c:pt idx="29">
                  <c:v>2014</c:v>
                </c:pt>
                <c:pt idx="30">
                  <c:v>2015</c:v>
                </c:pt>
                <c:pt idx="31">
                  <c:v>2016</c:v>
                </c:pt>
                <c:pt idx="32">
                  <c:v>2017</c:v>
                </c:pt>
                <c:pt idx="33">
                  <c:v>2018</c:v>
                </c:pt>
                <c:pt idx="34">
                  <c:v>2019</c:v>
                </c:pt>
                <c:pt idx="35">
                  <c:v>2020</c:v>
                </c:pt>
                <c:pt idx="36">
                  <c:v>2021</c:v>
                </c:pt>
                <c:pt idx="37">
                  <c:v>2022</c:v>
                </c:pt>
                <c:pt idx="38">
                  <c:v>2023</c:v>
                </c:pt>
                <c:pt idx="39">
                  <c:v>2024</c:v>
                </c:pt>
                <c:pt idx="40">
                  <c:v>2025</c:v>
                </c:pt>
              </c:numCache>
            </c:numRef>
          </c:cat>
          <c:val>
            <c:numRef>
              <c:f>'Density Coverages'!$C$4:$C$44</c:f>
              <c:numCache>
                <c:formatCode>_(* #,##0.00_);_(* \(#,##0.00\);_(* "-"??_);_(@_)</c:formatCode>
                <c:ptCount val="41"/>
                <c:pt idx="0">
                  <c:v>6870.2016419999991</c:v>
                </c:pt>
                <c:pt idx="1">
                  <c:v>7948.9356360000002</c:v>
                </c:pt>
                <c:pt idx="2">
                  <c:v>9134.2234619999981</c:v>
                </c:pt>
                <c:pt idx="3">
                  <c:v>8957.6633669999992</c:v>
                </c:pt>
                <c:pt idx="4">
                  <c:v>8191.1528579999986</c:v>
                </c:pt>
                <c:pt idx="5">
                  <c:v>8768.2288410000001</c:v>
                </c:pt>
                <c:pt idx="6">
                  <c:v>7909.8922559999992</c:v>
                </c:pt>
                <c:pt idx="7">
                  <c:v>9470.3424839999989</c:v>
                </c:pt>
                <c:pt idx="8">
                  <c:v>11177.057121000002</c:v>
                </c:pt>
                <c:pt idx="9">
                  <c:v>11066.030597999999</c:v>
                </c:pt>
                <c:pt idx="10">
                  <c:v>10386.107432999999</c:v>
                </c:pt>
                <c:pt idx="11">
                  <c:v>10235.395043999999</c:v>
                </c:pt>
                <c:pt idx="12">
                  <c:v>14179.962551999999</c:v>
                </c:pt>
                <c:pt idx="13">
                  <c:v>13137.949103999998</c:v>
                </c:pt>
                <c:pt idx="14">
                  <c:v>13422.817512</c:v>
                </c:pt>
                <c:pt idx="15">
                  <c:v>13607.013305999999</c:v>
                </c:pt>
                <c:pt idx="16">
                  <c:v>8031.4703759999993</c:v>
                </c:pt>
                <c:pt idx="17">
                  <c:v>6925.2330389999988</c:v>
                </c:pt>
                <c:pt idx="18">
                  <c:v>8183.9372459999995</c:v>
                </c:pt>
                <c:pt idx="19">
                  <c:v>14400.928313999999</c:v>
                </c:pt>
                <c:pt idx="20">
                  <c:v>10081.346669999999</c:v>
                </c:pt>
                <c:pt idx="21">
                  <c:v>9410.4677309999988</c:v>
                </c:pt>
                <c:pt idx="22">
                  <c:v>9632.1995339999976</c:v>
                </c:pt>
                <c:pt idx="23">
                  <c:v>9730.722291</c:v>
                </c:pt>
                <c:pt idx="24">
                  <c:v>11957.059835999997</c:v>
                </c:pt>
                <c:pt idx="25">
                  <c:v>7045.3532099999993</c:v>
                </c:pt>
                <c:pt idx="26">
                  <c:v>6972.8758469999993</c:v>
                </c:pt>
                <c:pt idx="27">
                  <c:v>5068.6461870000003</c:v>
                </c:pt>
                <c:pt idx="28">
                  <c:v>3942.3277995778381</c:v>
                </c:pt>
                <c:pt idx="29">
                  <c:v>2902.8505919999998</c:v>
                </c:pt>
                <c:pt idx="30">
                  <c:v>4261.5427999144904</c:v>
                </c:pt>
                <c:pt idx="31">
                  <c:v>4292.9364095391511</c:v>
                </c:pt>
                <c:pt idx="32">
                  <c:v>3659.8360956030842</c:v>
                </c:pt>
                <c:pt idx="33">
                  <c:v>2200.4404169999998</c:v>
                </c:pt>
                <c:pt idx="34">
                  <c:v>3055.6506966220791</c:v>
                </c:pt>
                <c:pt idx="35">
                  <c:v>2361.3451349457705</c:v>
                </c:pt>
                <c:pt idx="36">
                  <c:v>1367.1837423346196</c:v>
                </c:pt>
                <c:pt idx="37">
                  <c:v>1253.3073796205856</c:v>
                </c:pt>
                <c:pt idx="38">
                  <c:v>1210.245936</c:v>
                </c:pt>
                <c:pt idx="39">
                  <c:v>1458.0843680405619</c:v>
                </c:pt>
                <c:pt idx="40">
                  <c:v>1551.8194162909904</c:v>
                </c:pt>
              </c:numCache>
            </c:numRef>
          </c:val>
          <c:extLst>
            <c:ext xmlns:c16="http://schemas.microsoft.com/office/drawing/2014/chart" uri="{C3380CC4-5D6E-409C-BE32-E72D297353CC}">
              <c16:uniqueId val="{00000003-444C-402F-9B06-C711F441BED0}"/>
            </c:ext>
          </c:extLst>
        </c:ser>
        <c:dLbls>
          <c:showLegendKey val="0"/>
          <c:showVal val="0"/>
          <c:showCatName val="0"/>
          <c:showSerName val="0"/>
          <c:showPercent val="0"/>
          <c:showBubbleSize val="0"/>
        </c:dLbls>
        <c:gapWidth val="150"/>
        <c:overlap val="100"/>
        <c:axId val="324957760"/>
        <c:axId val="324958320"/>
      </c:barChart>
      <c:catAx>
        <c:axId val="324957760"/>
        <c:scaling>
          <c:orientation val="minMax"/>
        </c:scaling>
        <c:delete val="0"/>
        <c:axPos val="b"/>
        <c:title>
          <c:tx>
            <c:rich>
              <a:bodyPr/>
              <a:lstStyle/>
              <a:p>
                <a:pPr>
                  <a:defRPr sz="1125" b="1" i="0" u="none" strike="noStrike" baseline="0">
                    <a:solidFill>
                      <a:srgbClr val="000000"/>
                    </a:solidFill>
                    <a:latin typeface="Arial"/>
                    <a:ea typeface="Arial"/>
                    <a:cs typeface="Arial"/>
                  </a:defRPr>
                </a:pPr>
                <a:r>
                  <a:rPr lang="en-US"/>
                  <a:t>year</a:t>
                </a:r>
              </a:p>
            </c:rich>
          </c:tx>
          <c:layout>
            <c:manualLayout>
              <c:xMode val="edge"/>
              <c:yMode val="edge"/>
              <c:x val="0.44814134719646498"/>
              <c:y val="0.9085714285714290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1125" b="0" i="0" u="none" strike="noStrike" baseline="0">
                <a:solidFill>
                  <a:srgbClr val="000000"/>
                </a:solidFill>
                <a:latin typeface="Arial"/>
                <a:ea typeface="Arial"/>
                <a:cs typeface="Arial"/>
              </a:defRPr>
            </a:pPr>
            <a:endParaRPr lang="en-US"/>
          </a:p>
        </c:txPr>
        <c:crossAx val="324958320"/>
        <c:crosses val="autoZero"/>
        <c:auto val="1"/>
        <c:lblAlgn val="ctr"/>
        <c:lblOffset val="100"/>
        <c:tickLblSkip val="2"/>
        <c:tickMarkSkip val="1"/>
        <c:noMultiLvlLbl val="0"/>
      </c:catAx>
      <c:valAx>
        <c:axId val="324958320"/>
        <c:scaling>
          <c:orientation val="minMax"/>
          <c:max val="200000"/>
        </c:scaling>
        <c:delete val="0"/>
        <c:axPos val="l"/>
        <c:majorGridlines>
          <c:spPr>
            <a:ln w="3175">
              <a:solidFill>
                <a:srgbClr val="000000"/>
              </a:solidFill>
              <a:prstDash val="solid"/>
            </a:ln>
          </c:spPr>
        </c:majorGridlines>
        <c:minorGridlines/>
        <c:title>
          <c:tx>
            <c:rich>
              <a:bodyPr/>
              <a:lstStyle/>
              <a:p>
                <a:pPr>
                  <a:defRPr sz="1125" b="1" i="0" u="none" strike="noStrike" baseline="0">
                    <a:solidFill>
                      <a:srgbClr val="000000"/>
                    </a:solidFill>
                    <a:latin typeface="Arial"/>
                    <a:ea typeface="Arial"/>
                    <a:cs typeface="Arial"/>
                  </a:defRPr>
                </a:pPr>
                <a:r>
                  <a:rPr lang="en-US"/>
                  <a:t>Acres</a:t>
                </a:r>
              </a:p>
            </c:rich>
          </c:tx>
          <c:layout>
            <c:manualLayout>
              <c:xMode val="edge"/>
              <c:yMode val="edge"/>
              <c:x val="3.2823221887465927E-2"/>
              <c:y val="0.4578064656995865"/>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125" b="0" i="0" u="none" strike="noStrike" baseline="0">
                <a:solidFill>
                  <a:srgbClr val="000000"/>
                </a:solidFill>
                <a:latin typeface="Arial"/>
                <a:ea typeface="Arial"/>
                <a:cs typeface="Arial"/>
              </a:defRPr>
            </a:pPr>
            <a:endParaRPr lang="en-US"/>
          </a:p>
        </c:txPr>
        <c:crossAx val="324957760"/>
        <c:crosses val="autoZero"/>
        <c:crossBetween val="between"/>
      </c:valAx>
      <c:spPr>
        <a:solidFill>
          <a:srgbClr val="C0C0C0"/>
        </a:solidFill>
        <a:ln w="12700">
          <a:solidFill>
            <a:srgbClr val="808080"/>
          </a:solidFill>
          <a:prstDash val="solid"/>
        </a:ln>
      </c:spPr>
    </c:plotArea>
    <c:legend>
      <c:legendPos val="r"/>
      <c:layout>
        <c:manualLayout>
          <c:xMode val="edge"/>
          <c:yMode val="edge"/>
          <c:x val="0.82595527598829299"/>
          <c:y val="0.379691767754398"/>
          <c:w val="0.15725211354305699"/>
          <c:h val="0.25607119220645402"/>
        </c:manualLayout>
      </c:layout>
      <c:overlay val="0"/>
      <c:spPr>
        <a:solidFill>
          <a:srgbClr val="FFFFFF"/>
        </a:solidFill>
        <a:ln w="3175">
          <a:solidFill>
            <a:srgbClr val="000000"/>
          </a:solidFill>
          <a:prstDash val="solid"/>
        </a:ln>
      </c:spPr>
      <c:txPr>
        <a:bodyPr/>
        <a:lstStyle/>
        <a:p>
          <a:pPr>
            <a:defRPr sz="1035"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125" b="0" i="0" u="none" strike="noStrike" baseline="0">
          <a:solidFill>
            <a:srgbClr val="000000"/>
          </a:solidFill>
          <a:latin typeface="Arial"/>
          <a:ea typeface="Arial"/>
          <a:cs typeface="Arial"/>
        </a:defRPr>
      </a:pPr>
      <a:endParaRPr lang="en-US"/>
    </a:p>
  </c:txPr>
  <c:printSettings>
    <c:headerFooter alignWithMargins="0"/>
    <c:pageMargins b="1" l="0.750000000000002" r="0.750000000000002" t="1" header="0.5" footer="0.5"/>
    <c:pageSetup orientation="landscape"/>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1.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 Id="rId4" Type="http://schemas.openxmlformats.org/officeDocument/2006/relationships/chart" Target="../charts/chart5.xml"/></Relationships>
</file>

<file path=xl/drawings/_rels/drawing8.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5</xdr:col>
      <xdr:colOff>44026</xdr:colOff>
      <xdr:row>1</xdr:row>
      <xdr:rowOff>32597</xdr:rowOff>
    </xdr:from>
    <xdr:to>
      <xdr:col>23</xdr:col>
      <xdr:colOff>39158</xdr:colOff>
      <xdr:row>42</xdr:row>
      <xdr:rowOff>184151</xdr:rowOff>
    </xdr:to>
    <xdr:graphicFrame macro="">
      <xdr:nvGraphicFramePr>
        <xdr:cNvPr id="2" name="Chart 3">
          <a:extLst>
            <a:ext uri="{FF2B5EF4-FFF2-40B4-BE49-F238E27FC236}">
              <a16:creationId xmlns:a16="http://schemas.microsoft.com/office/drawing/2014/main" id="{8824A016-F7E9-4290-A962-7C79B09E1A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0.16359</cdr:x>
      <cdr:y>0.20874</cdr:y>
    </cdr:from>
    <cdr:to>
      <cdr:x>0.80261</cdr:x>
      <cdr:y>0.20874</cdr:y>
    </cdr:to>
    <cdr:sp macro="" textlink="">
      <cdr:nvSpPr>
        <cdr:cNvPr id="8193" name="Line 1"/>
        <cdr:cNvSpPr>
          <a:spLocks xmlns:a="http://schemas.openxmlformats.org/drawingml/2006/main" noChangeShapeType="1"/>
        </cdr:cNvSpPr>
      </cdr:nvSpPr>
      <cdr:spPr bwMode="auto">
        <a:xfrm xmlns:a="http://schemas.openxmlformats.org/drawingml/2006/main">
          <a:off x="1374016" y="1147235"/>
          <a:ext cx="5367222" cy="0"/>
        </a:xfrm>
        <a:prstGeom xmlns:a="http://schemas.openxmlformats.org/drawingml/2006/main" prst="line">
          <a:avLst/>
        </a:prstGeom>
        <a:noFill xmlns:a="http://schemas.openxmlformats.org/drawingml/2006/main"/>
        <a:ln xmlns:a="http://schemas.openxmlformats.org/drawingml/2006/main" w="9525">
          <a:solidFill>
            <a:srgbClr val="000000"/>
          </a:solidFill>
          <a:prstDash val="dash"/>
          <a:round/>
          <a:headEnd/>
          <a:tailEnd/>
        </a:ln>
      </cdr:spPr>
      <cdr:txBody>
        <a:bodyPr xmlns:a="http://schemas.openxmlformats.org/drawingml/2006/main"/>
        <a:lstStyle xmlns:a="http://schemas.openxmlformats.org/drawingml/2006/main"/>
        <a:p xmlns:a="http://schemas.openxmlformats.org/drawingml/2006/main">
          <a:endParaRPr lang="en-US"/>
        </a:p>
      </cdr:txBody>
    </cdr:sp>
  </cdr:relSizeAnchor>
  <cdr:relSizeAnchor xmlns:cdr="http://schemas.openxmlformats.org/drawingml/2006/chartDrawing">
    <cdr:from>
      <cdr:x>0.33409</cdr:x>
      <cdr:y>0.12577</cdr:y>
    </cdr:from>
    <cdr:to>
      <cdr:x>0.66107</cdr:x>
      <cdr:y>0.186</cdr:y>
    </cdr:to>
    <cdr:sp macro="" textlink="">
      <cdr:nvSpPr>
        <cdr:cNvPr id="8194" name="Text Box 2"/>
        <cdr:cNvSpPr txBox="1">
          <a:spLocks xmlns:a="http://schemas.openxmlformats.org/drawingml/2006/main" noChangeArrowheads="1"/>
        </cdr:cNvSpPr>
      </cdr:nvSpPr>
      <cdr:spPr bwMode="auto">
        <a:xfrm xmlns:a="http://schemas.openxmlformats.org/drawingml/2006/main">
          <a:off x="2806110" y="691230"/>
          <a:ext cx="2746352" cy="33102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en-US" sz="1000" b="1" i="0" u="none" strike="noStrike" baseline="0">
              <a:solidFill>
                <a:srgbClr val="000000"/>
              </a:solidFill>
              <a:latin typeface="Arial"/>
              <a:cs typeface="Arial"/>
            </a:rPr>
            <a:t>Goal: 185,000 acres</a:t>
          </a:r>
        </a:p>
      </cdr:txBody>
    </cdr:sp>
  </cdr:relSizeAnchor>
</c:userShapes>
</file>

<file path=xl/drawings/drawing11.xml><?xml version="1.0" encoding="utf-8"?>
<xdr:wsDr xmlns:xdr="http://schemas.openxmlformats.org/drawingml/2006/spreadsheetDrawing" xmlns:a="http://schemas.openxmlformats.org/drawingml/2006/main">
  <xdr:twoCellAnchor editAs="oneCell">
    <xdr:from>
      <xdr:col>0</xdr:col>
      <xdr:colOff>0</xdr:colOff>
      <xdr:row>4</xdr:row>
      <xdr:rowOff>38100</xdr:rowOff>
    </xdr:from>
    <xdr:to>
      <xdr:col>6</xdr:col>
      <xdr:colOff>428625</xdr:colOff>
      <xdr:row>36</xdr:row>
      <xdr:rowOff>117475</xdr:rowOff>
    </xdr:to>
    <xdr:pic>
      <xdr:nvPicPr>
        <xdr:cNvPr id="2" name="Picture 1" descr="crowndensity.gif">
          <a:extLst>
            <a:ext uri="{FF2B5EF4-FFF2-40B4-BE49-F238E27FC236}">
              <a16:creationId xmlns:a16="http://schemas.microsoft.com/office/drawing/2014/main" id="{DBA3CD13-FDAD-4FBA-AEB7-96E7A4A091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14375"/>
          <a:ext cx="3971925" cy="6505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c:userShapes xmlns:c="http://schemas.openxmlformats.org/drawingml/2006/chart">
  <cdr:relSizeAnchor xmlns:cdr="http://schemas.openxmlformats.org/drawingml/2006/chartDrawing">
    <cdr:from>
      <cdr:x>0.37605</cdr:x>
      <cdr:y>0.13531</cdr:y>
    </cdr:from>
    <cdr:to>
      <cdr:x>0.63623</cdr:x>
      <cdr:y>0.16823</cdr:y>
    </cdr:to>
    <cdr:sp macro="" textlink="">
      <cdr:nvSpPr>
        <cdr:cNvPr id="4099" name="Text Box 3"/>
        <cdr:cNvSpPr txBox="1">
          <a:spLocks xmlns:a="http://schemas.openxmlformats.org/drawingml/2006/main" noChangeArrowheads="1"/>
        </cdr:cNvSpPr>
      </cdr:nvSpPr>
      <cdr:spPr bwMode="auto">
        <a:xfrm xmlns:a="http://schemas.openxmlformats.org/drawingml/2006/main">
          <a:off x="3741669" y="1101713"/>
          <a:ext cx="2588743" cy="267982"/>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en-US" sz="1000" b="1" i="0" u="none" strike="noStrike" baseline="0">
              <a:solidFill>
                <a:srgbClr val="000000"/>
              </a:solidFill>
              <a:latin typeface="Arial"/>
              <a:cs typeface="Arial"/>
            </a:rPr>
            <a:t>Goal: 196,600 acres</a:t>
          </a:r>
        </a:p>
      </cdr:txBody>
    </cdr:sp>
  </cdr:relSizeAnchor>
</c:userShapes>
</file>

<file path=xl/drawings/drawing3.xml><?xml version="1.0" encoding="utf-8"?>
<xdr:wsDr xmlns:xdr="http://schemas.openxmlformats.org/drawingml/2006/spreadsheetDrawing" xmlns:a="http://schemas.openxmlformats.org/drawingml/2006/main">
  <xdr:twoCellAnchor>
    <xdr:from>
      <xdr:col>4</xdr:col>
      <xdr:colOff>476249</xdr:colOff>
      <xdr:row>58</xdr:row>
      <xdr:rowOff>91440</xdr:rowOff>
    </xdr:from>
    <xdr:to>
      <xdr:col>12</xdr:col>
      <xdr:colOff>57992</xdr:colOff>
      <xdr:row>83</xdr:row>
      <xdr:rowOff>95250</xdr:rowOff>
    </xdr:to>
    <xdr:graphicFrame macro="">
      <xdr:nvGraphicFramePr>
        <xdr:cNvPr id="2" name="Chart 1">
          <a:extLst>
            <a:ext uri="{FF2B5EF4-FFF2-40B4-BE49-F238E27FC236}">
              <a16:creationId xmlns:a16="http://schemas.microsoft.com/office/drawing/2014/main" id="{AA4646D2-BBA9-4D46-B74C-ACEC3EA4F7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476250</xdr:colOff>
      <xdr:row>83</xdr:row>
      <xdr:rowOff>148588</xdr:rowOff>
    </xdr:from>
    <xdr:to>
      <xdr:col>12</xdr:col>
      <xdr:colOff>95250</xdr:colOff>
      <xdr:row>108</xdr:row>
      <xdr:rowOff>151255</xdr:rowOff>
    </xdr:to>
    <xdr:graphicFrame macro="">
      <xdr:nvGraphicFramePr>
        <xdr:cNvPr id="3" name="Chart 5">
          <a:extLst>
            <a:ext uri="{FF2B5EF4-FFF2-40B4-BE49-F238E27FC236}">
              <a16:creationId xmlns:a16="http://schemas.microsoft.com/office/drawing/2014/main" id="{A6E9527A-8E2D-45BA-BEFF-64E208B6EEAF}"/>
            </a:ext>
            <a:ext uri="{147F2762-F138-4A5C-976F-8EAC2B608ADB}">
              <a16:predDERef xmlns:a16="http://schemas.microsoft.com/office/drawing/2014/main" pre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179165</xdr:colOff>
      <xdr:row>83</xdr:row>
      <xdr:rowOff>139064</xdr:rowOff>
    </xdr:from>
    <xdr:to>
      <xdr:col>19</xdr:col>
      <xdr:colOff>596265</xdr:colOff>
      <xdr:row>108</xdr:row>
      <xdr:rowOff>141731</xdr:rowOff>
    </xdr:to>
    <xdr:graphicFrame macro="">
      <xdr:nvGraphicFramePr>
        <xdr:cNvPr id="4" name="Chart 6">
          <a:extLst>
            <a:ext uri="{FF2B5EF4-FFF2-40B4-BE49-F238E27FC236}">
              <a16:creationId xmlns:a16="http://schemas.microsoft.com/office/drawing/2014/main" id="{37959E68-D1A0-43FB-A38A-361963A2E20E}"/>
            </a:ext>
            <a:ext uri="{147F2762-F138-4A5C-976F-8EAC2B608ADB}">
              <a16:predDERef xmlns:a16="http://schemas.microsoft.com/office/drawing/2014/main" pre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200025</xdr:colOff>
      <xdr:row>58</xdr:row>
      <xdr:rowOff>85725</xdr:rowOff>
    </xdr:from>
    <xdr:to>
      <xdr:col>19</xdr:col>
      <xdr:colOff>607695</xdr:colOff>
      <xdr:row>83</xdr:row>
      <xdr:rowOff>85725</xdr:rowOff>
    </xdr:to>
    <xdr:graphicFrame macro="">
      <xdr:nvGraphicFramePr>
        <xdr:cNvPr id="5" name="Chart 5">
          <a:extLst>
            <a:ext uri="{FF2B5EF4-FFF2-40B4-BE49-F238E27FC236}">
              <a16:creationId xmlns:a16="http://schemas.microsoft.com/office/drawing/2014/main" id="{C93A6F25-1610-4E9F-940F-F34310624B1F}"/>
            </a:ext>
            <a:ext uri="{147F2762-F138-4A5C-976F-8EAC2B608ADB}">
              <a16:predDERef xmlns:a16="http://schemas.microsoft.com/office/drawing/2014/main" pre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0.40291</cdr:x>
      <cdr:y>0.14563</cdr:y>
    </cdr:from>
    <cdr:to>
      <cdr:x>0.76997</cdr:x>
      <cdr:y>0.23367</cdr:y>
    </cdr:to>
    <cdr:sp macro="" textlink="">
      <cdr:nvSpPr>
        <cdr:cNvPr id="5122" name="Text Box 2"/>
        <cdr:cNvSpPr txBox="1">
          <a:spLocks xmlns:a="http://schemas.openxmlformats.org/drawingml/2006/main" noChangeArrowheads="1"/>
        </cdr:cNvSpPr>
      </cdr:nvSpPr>
      <cdr:spPr bwMode="auto">
        <a:xfrm xmlns:a="http://schemas.openxmlformats.org/drawingml/2006/main">
          <a:off x="1754605" y="590066"/>
          <a:ext cx="1598483" cy="356732"/>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en-US" sz="1000" b="1" i="0" u="none" strike="noStrike" baseline="0">
              <a:solidFill>
                <a:srgbClr val="000000"/>
              </a:solidFill>
              <a:latin typeface="Arial"/>
              <a:cs typeface="Arial"/>
            </a:rPr>
            <a:t>Goal: 21,700 acres</a:t>
          </a:r>
        </a:p>
      </cdr:txBody>
    </cdr:sp>
  </cdr:relSizeAnchor>
</c:userShapes>
</file>

<file path=xl/drawings/drawing5.xml><?xml version="1.0" encoding="utf-8"?>
<c:userShapes xmlns:c="http://schemas.openxmlformats.org/drawingml/2006/chart">
  <cdr:relSizeAnchor xmlns:cdr="http://schemas.openxmlformats.org/drawingml/2006/chartDrawing">
    <cdr:from>
      <cdr:x>0.41586</cdr:x>
      <cdr:y>0.15895</cdr:y>
    </cdr:from>
    <cdr:to>
      <cdr:x>0.77511</cdr:x>
      <cdr:y>0.24892</cdr:y>
    </cdr:to>
    <cdr:sp macro="" textlink="">
      <cdr:nvSpPr>
        <cdr:cNvPr id="3" name="Text Box 2"/>
        <cdr:cNvSpPr txBox="1">
          <a:spLocks xmlns:a="http://schemas.openxmlformats.org/drawingml/2006/main" noChangeArrowheads="1"/>
        </cdr:cNvSpPr>
      </cdr:nvSpPr>
      <cdr:spPr bwMode="auto">
        <a:xfrm xmlns:a="http://schemas.openxmlformats.org/drawingml/2006/main">
          <a:off x="1817337" y="524443"/>
          <a:ext cx="1569948" cy="296853"/>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en-US" sz="1000" b="1" i="0" u="none" strike="noStrike" baseline="0">
              <a:solidFill>
                <a:srgbClr val="000000"/>
              </a:solidFill>
              <a:latin typeface="Arial"/>
              <a:cs typeface="Arial"/>
            </a:rPr>
            <a:t>Goal: 126,000 acres</a:t>
          </a:r>
        </a:p>
      </cdr:txBody>
    </cdr:sp>
  </cdr:relSizeAnchor>
</c:userShapes>
</file>

<file path=xl/drawings/drawing6.xml><?xml version="1.0" encoding="utf-8"?>
<c:userShapes xmlns:c="http://schemas.openxmlformats.org/drawingml/2006/chart">
  <cdr:relSizeAnchor xmlns:cdr="http://schemas.openxmlformats.org/drawingml/2006/chartDrawing">
    <cdr:from>
      <cdr:x>0.40511</cdr:x>
      <cdr:y>0.14605</cdr:y>
    </cdr:from>
    <cdr:to>
      <cdr:x>0.76976</cdr:x>
      <cdr:y>0.2358</cdr:y>
    </cdr:to>
    <cdr:sp macro="" textlink="">
      <cdr:nvSpPr>
        <cdr:cNvPr id="7170" name="Text Box 2"/>
        <cdr:cNvSpPr txBox="1">
          <a:spLocks xmlns:a="http://schemas.openxmlformats.org/drawingml/2006/main" noChangeArrowheads="1"/>
        </cdr:cNvSpPr>
      </cdr:nvSpPr>
      <cdr:spPr bwMode="auto">
        <a:xfrm xmlns:a="http://schemas.openxmlformats.org/drawingml/2006/main">
          <a:off x="1773446" y="483264"/>
          <a:ext cx="1596325" cy="29698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en-US" sz="1000" b="1" i="0" u="none" strike="noStrike" baseline="0">
              <a:solidFill>
                <a:srgbClr val="000000"/>
              </a:solidFill>
              <a:latin typeface="Arial"/>
              <a:cs typeface="Arial"/>
            </a:rPr>
            <a:t>Goal: 35,800 acres</a:t>
          </a:r>
        </a:p>
      </cdr:txBody>
    </cdr:sp>
  </cdr:relSizeAnchor>
</c:userShapes>
</file>

<file path=xl/drawings/drawing7.xml><?xml version="1.0" encoding="utf-8"?>
<c:userShapes xmlns:c="http://schemas.openxmlformats.org/drawingml/2006/chart">
  <cdr:relSizeAnchor xmlns:cdr="http://schemas.openxmlformats.org/drawingml/2006/chartDrawing">
    <cdr:from>
      <cdr:x>0.41586</cdr:x>
      <cdr:y>0.14726</cdr:y>
    </cdr:from>
    <cdr:to>
      <cdr:x>0.77511</cdr:x>
      <cdr:y>0.23723</cdr:y>
    </cdr:to>
    <cdr:sp macro="" textlink="">
      <cdr:nvSpPr>
        <cdr:cNvPr id="6146" name="Text Box 2"/>
        <cdr:cNvSpPr txBox="1">
          <a:spLocks xmlns:a="http://schemas.openxmlformats.org/drawingml/2006/main" noChangeArrowheads="1"/>
        </cdr:cNvSpPr>
      </cdr:nvSpPr>
      <cdr:spPr bwMode="auto">
        <a:xfrm xmlns:a="http://schemas.openxmlformats.org/drawingml/2006/main">
          <a:off x="1817337" y="596141"/>
          <a:ext cx="1569948" cy="36421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27432" tIns="22860" rIns="27432" bIns="0" anchor="t" upright="1"/>
        <a:lstStyle xmlns:a="http://schemas.openxmlformats.org/drawingml/2006/main"/>
        <a:p xmlns:a="http://schemas.openxmlformats.org/drawingml/2006/main">
          <a:pPr algn="ctr" rtl="0">
            <a:defRPr sz="1000"/>
          </a:pPr>
          <a:r>
            <a:rPr lang="en-US" sz="1000" b="1" i="0" u="none" strike="noStrike" baseline="0">
              <a:solidFill>
                <a:srgbClr val="000000"/>
              </a:solidFill>
              <a:latin typeface="Arial"/>
              <a:cs typeface="Arial"/>
            </a:rPr>
            <a:t>Goal: 13,100 acres</a:t>
          </a:r>
        </a:p>
      </cdr:txBody>
    </cdr:sp>
  </cdr:relSizeAnchor>
</c:userShapes>
</file>

<file path=xl/drawings/drawing8.xml><?xml version="1.0" encoding="utf-8"?>
<xdr:wsDr xmlns:xdr="http://schemas.openxmlformats.org/drawingml/2006/spreadsheetDrawing" xmlns:a="http://schemas.openxmlformats.org/drawingml/2006/main">
  <xdr:twoCellAnchor>
    <xdr:from>
      <xdr:col>0</xdr:col>
      <xdr:colOff>95250</xdr:colOff>
      <xdr:row>62</xdr:row>
      <xdr:rowOff>158115</xdr:rowOff>
    </xdr:from>
    <xdr:to>
      <xdr:col>5</xdr:col>
      <xdr:colOff>638176</xdr:colOff>
      <xdr:row>87</xdr:row>
      <xdr:rowOff>47625</xdr:rowOff>
    </xdr:to>
    <xdr:graphicFrame macro="">
      <xdr:nvGraphicFramePr>
        <xdr:cNvPr id="2" name="Chart 1">
          <a:extLst>
            <a:ext uri="{FF2B5EF4-FFF2-40B4-BE49-F238E27FC236}">
              <a16:creationId xmlns:a16="http://schemas.microsoft.com/office/drawing/2014/main" id="{5BA64FE4-187E-4FB1-8A52-D34EFFFAEE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131445</xdr:colOff>
      <xdr:row>63</xdr:row>
      <xdr:rowOff>15239</xdr:rowOff>
    </xdr:from>
    <xdr:to>
      <xdr:col>12</xdr:col>
      <xdr:colOff>215265</xdr:colOff>
      <xdr:row>87</xdr:row>
      <xdr:rowOff>47624</xdr:rowOff>
    </xdr:to>
    <xdr:graphicFrame macro="">
      <xdr:nvGraphicFramePr>
        <xdr:cNvPr id="3" name="Chart 5">
          <a:extLst>
            <a:ext uri="{FF2B5EF4-FFF2-40B4-BE49-F238E27FC236}">
              <a16:creationId xmlns:a16="http://schemas.microsoft.com/office/drawing/2014/main" id="{7DE28EEF-F7EB-471F-B960-F8C5923B4B44}"/>
            </a:ext>
            <a:ext uri="{147F2762-F138-4A5C-976F-8EAC2B608ADB}">
              <a16:predDERef xmlns:a16="http://schemas.microsoft.com/office/drawing/2014/main" pred="{00000000-0008-0000-0300-00005C0A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390525</xdr:colOff>
      <xdr:row>62</xdr:row>
      <xdr:rowOff>148589</xdr:rowOff>
    </xdr:from>
    <xdr:to>
      <xdr:col>18</xdr:col>
      <xdr:colOff>481965</xdr:colOff>
      <xdr:row>87</xdr:row>
      <xdr:rowOff>47625</xdr:rowOff>
    </xdr:to>
    <xdr:graphicFrame macro="">
      <xdr:nvGraphicFramePr>
        <xdr:cNvPr id="4" name="Chart 6">
          <a:extLst>
            <a:ext uri="{FF2B5EF4-FFF2-40B4-BE49-F238E27FC236}">
              <a16:creationId xmlns:a16="http://schemas.microsoft.com/office/drawing/2014/main" id="{B102F653-7E88-446F-B9B3-782BF388B998}"/>
            </a:ext>
            <a:ext uri="{147F2762-F138-4A5C-976F-8EAC2B608ADB}">
              <a16:predDERef xmlns:a16="http://schemas.microsoft.com/office/drawing/2014/main" pred="{00000000-0008-0000-0300-00005D0A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15</xdr:col>
      <xdr:colOff>135255</xdr:colOff>
      <xdr:row>2</xdr:row>
      <xdr:rowOff>142875</xdr:rowOff>
    </xdr:from>
    <xdr:to>
      <xdr:col>29</xdr:col>
      <xdr:colOff>266700</xdr:colOff>
      <xdr:row>36</xdr:row>
      <xdr:rowOff>133350</xdr:rowOff>
    </xdr:to>
    <xdr:graphicFrame macro="">
      <xdr:nvGraphicFramePr>
        <xdr:cNvPr id="2" name="Chart 1">
          <a:extLst>
            <a:ext uri="{FF2B5EF4-FFF2-40B4-BE49-F238E27FC236}">
              <a16:creationId xmlns:a16="http://schemas.microsoft.com/office/drawing/2014/main" id="{1DC00E41-31FC-40A0-B5C7-4F02434E9E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699C2-C718-471F-A4AC-D21D697BBB2C}">
  <dimension ref="A1:U81"/>
  <sheetViews>
    <sheetView zoomScaleNormal="100" workbookViewId="0">
      <selection activeCell="B17" sqref="B17:N17"/>
    </sheetView>
  </sheetViews>
  <sheetFormatPr defaultRowHeight="14.5" x14ac:dyDescent="0.35"/>
  <cols>
    <col min="1" max="1" width="60.26953125" customWidth="1"/>
    <col min="2" max="2" width="78.26953125" customWidth="1"/>
    <col min="9" max="9" width="11.26953125" customWidth="1"/>
    <col min="14" max="14" width="54.26953125" customWidth="1"/>
  </cols>
  <sheetData>
    <row r="1" spans="1:21" ht="29.25" customHeight="1" x14ac:dyDescent="0.35">
      <c r="A1" s="51" t="s">
        <v>0</v>
      </c>
      <c r="B1" s="52"/>
      <c r="C1" s="52"/>
      <c r="D1" s="52"/>
      <c r="E1" s="52"/>
      <c r="F1" s="52"/>
      <c r="G1" s="52"/>
      <c r="H1" s="52"/>
      <c r="I1" s="53"/>
      <c r="J1" s="39"/>
      <c r="K1" s="1"/>
      <c r="L1" s="1"/>
      <c r="M1" s="1"/>
      <c r="N1" s="1"/>
      <c r="O1" s="1"/>
      <c r="P1" s="1"/>
      <c r="Q1" s="1"/>
      <c r="R1" s="2"/>
      <c r="S1" s="2"/>
      <c r="T1" s="2"/>
      <c r="U1" s="2"/>
    </row>
    <row r="2" spans="1:21" ht="15.75" customHeight="1" x14ac:dyDescent="0.35">
      <c r="A2" s="54" t="s">
        <v>37</v>
      </c>
      <c r="B2" s="49"/>
      <c r="C2" s="49"/>
      <c r="D2" s="49"/>
      <c r="E2" s="49"/>
      <c r="F2" s="49"/>
      <c r="G2" s="49"/>
      <c r="H2" s="49"/>
      <c r="I2" s="55"/>
      <c r="J2" s="66"/>
      <c r="K2" s="66"/>
      <c r="L2" s="66"/>
      <c r="M2" s="66"/>
      <c r="N2" s="66"/>
      <c r="O2" s="1"/>
      <c r="P2" s="1"/>
      <c r="Q2" s="1"/>
      <c r="R2" s="2"/>
      <c r="S2" s="2"/>
      <c r="T2" s="2"/>
      <c r="U2" s="2"/>
    </row>
    <row r="3" spans="1:21" ht="15.65" customHeight="1" x14ac:dyDescent="0.35">
      <c r="A3" s="54"/>
      <c r="B3" s="49"/>
      <c r="C3" s="49"/>
      <c r="D3" s="49"/>
      <c r="E3" s="49"/>
      <c r="F3" s="49"/>
      <c r="G3" s="49"/>
      <c r="H3" s="49"/>
      <c r="I3" s="55"/>
      <c r="J3" s="66"/>
      <c r="K3" s="66"/>
      <c r="L3" s="66"/>
      <c r="M3" s="66"/>
      <c r="N3" s="66"/>
      <c r="O3" s="1"/>
      <c r="P3" s="1"/>
      <c r="Q3" s="1"/>
      <c r="R3" s="2"/>
      <c r="S3" s="2"/>
      <c r="T3" s="2"/>
      <c r="U3" s="2"/>
    </row>
    <row r="4" spans="1:21" ht="15.5" x14ac:dyDescent="0.35">
      <c r="A4" s="54"/>
      <c r="B4" s="49"/>
      <c r="C4" s="49"/>
      <c r="D4" s="49"/>
      <c r="E4" s="49"/>
      <c r="F4" s="49"/>
      <c r="G4" s="49"/>
      <c r="H4" s="49"/>
      <c r="I4" s="55"/>
      <c r="J4" s="66"/>
      <c r="K4" s="66"/>
      <c r="L4" s="66"/>
      <c r="M4" s="66"/>
      <c r="N4" s="66"/>
      <c r="O4" s="1"/>
      <c r="P4" s="1"/>
      <c r="Q4" s="1"/>
      <c r="R4" s="2"/>
      <c r="S4" s="2"/>
      <c r="T4" s="2"/>
      <c r="U4" s="2"/>
    </row>
    <row r="5" spans="1:21" ht="18" customHeight="1" x14ac:dyDescent="0.35">
      <c r="A5" s="54" t="s">
        <v>38</v>
      </c>
      <c r="B5" s="49"/>
      <c r="C5" s="49"/>
      <c r="D5" s="49"/>
      <c r="E5" s="49"/>
      <c r="F5" s="49"/>
      <c r="G5" s="49"/>
      <c r="H5" s="49"/>
      <c r="I5" s="55"/>
      <c r="K5" s="66"/>
      <c r="L5" s="1"/>
      <c r="M5" s="1"/>
      <c r="N5" s="1"/>
      <c r="O5" s="1"/>
      <c r="P5" s="1"/>
      <c r="Q5" s="1"/>
      <c r="R5" s="2"/>
      <c r="S5" s="2"/>
      <c r="T5" s="2"/>
      <c r="U5" s="2"/>
    </row>
    <row r="6" spans="1:21" ht="14.5" customHeight="1" x14ac:dyDescent="0.35">
      <c r="A6" s="59"/>
      <c r="B6" s="60"/>
      <c r="C6" s="60"/>
      <c r="D6" s="60"/>
      <c r="E6" s="60"/>
      <c r="F6" s="60"/>
      <c r="G6" s="60"/>
      <c r="H6" s="60"/>
      <c r="I6" s="61"/>
      <c r="J6" s="66"/>
      <c r="K6" s="1"/>
      <c r="L6" s="1"/>
      <c r="M6" s="1"/>
      <c r="N6" s="1"/>
      <c r="O6" s="1"/>
      <c r="P6" s="1"/>
      <c r="Q6" s="1"/>
      <c r="R6" s="2"/>
      <c r="S6" s="2"/>
      <c r="T6" s="2"/>
      <c r="U6" s="2"/>
    </row>
    <row r="7" spans="1:21" ht="14.5" customHeight="1" x14ac:dyDescent="0.35">
      <c r="A7" s="56" t="s">
        <v>1</v>
      </c>
      <c r="B7" s="57"/>
      <c r="C7" s="57"/>
      <c r="D7" s="57"/>
      <c r="E7" s="57"/>
      <c r="F7" s="57"/>
      <c r="G7" s="57"/>
      <c r="H7" s="57"/>
      <c r="I7" s="58"/>
      <c r="J7" s="66"/>
      <c r="K7" s="1"/>
      <c r="L7" s="1"/>
      <c r="M7" s="1"/>
      <c r="N7" s="1"/>
      <c r="O7" s="1"/>
      <c r="P7" s="1"/>
      <c r="Q7" s="1"/>
      <c r="R7" s="2"/>
      <c r="S7" s="2"/>
      <c r="T7" s="2"/>
      <c r="U7" s="2"/>
    </row>
    <row r="8" spans="1:21" ht="14.5" customHeight="1" x14ac:dyDescent="0.35">
      <c r="A8" s="43" t="s">
        <v>2</v>
      </c>
      <c r="B8" s="44"/>
      <c r="C8" s="44"/>
      <c r="D8" s="44"/>
      <c r="E8" s="44"/>
      <c r="F8" s="44"/>
      <c r="G8" s="44"/>
      <c r="H8" s="44"/>
      <c r="I8" s="45"/>
      <c r="J8" s="66"/>
      <c r="K8" s="1"/>
      <c r="L8" s="1"/>
      <c r="M8" s="1"/>
      <c r="N8" s="1"/>
      <c r="O8" s="1"/>
      <c r="P8" s="1"/>
      <c r="Q8" s="1"/>
      <c r="R8" s="2"/>
      <c r="S8" s="2"/>
      <c r="T8" s="2"/>
      <c r="U8" s="2"/>
    </row>
    <row r="9" spans="1:21" ht="14.5" customHeight="1" x14ac:dyDescent="0.35">
      <c r="A9" s="46"/>
      <c r="B9" s="46"/>
      <c r="C9" s="46"/>
      <c r="D9" s="46"/>
      <c r="E9" s="46"/>
      <c r="F9" s="46"/>
      <c r="G9" s="46"/>
      <c r="H9" s="46"/>
      <c r="I9" s="46"/>
      <c r="J9" s="5"/>
      <c r="K9" s="6"/>
      <c r="L9" s="6"/>
      <c r="M9" s="6"/>
      <c r="N9" s="6"/>
      <c r="O9" s="1"/>
      <c r="P9" s="1"/>
      <c r="Q9" s="1"/>
      <c r="R9" s="2"/>
      <c r="S9" s="2"/>
      <c r="T9" s="2"/>
      <c r="U9" s="2"/>
    </row>
    <row r="10" spans="1:21" ht="14.5" customHeight="1" x14ac:dyDescent="0.35">
      <c r="A10" s="7" t="s">
        <v>3</v>
      </c>
      <c r="B10" s="67" t="s">
        <v>462</v>
      </c>
      <c r="C10" s="67"/>
      <c r="D10" s="67"/>
      <c r="E10" s="67"/>
      <c r="F10" s="67"/>
      <c r="G10" s="67"/>
      <c r="H10" s="67"/>
      <c r="I10" s="67"/>
      <c r="J10" s="67"/>
      <c r="K10" s="67"/>
      <c r="L10" s="67"/>
      <c r="M10" s="67"/>
      <c r="N10" s="67"/>
      <c r="O10" s="1"/>
      <c r="P10" s="1"/>
      <c r="Q10" s="1"/>
      <c r="R10" s="2"/>
      <c r="S10" s="2"/>
      <c r="T10" s="2"/>
      <c r="U10" s="2"/>
    </row>
    <row r="11" spans="1:21" ht="14.5" customHeight="1" x14ac:dyDescent="0.35">
      <c r="A11" s="8"/>
      <c r="B11" s="50"/>
      <c r="C11" s="50"/>
      <c r="D11" s="50"/>
      <c r="E11" s="50"/>
      <c r="F11" s="50"/>
      <c r="G11" s="50"/>
      <c r="H11" s="50"/>
      <c r="I11" s="50"/>
      <c r="J11" s="50"/>
      <c r="K11" s="50"/>
      <c r="L11" s="50"/>
      <c r="M11" s="50"/>
      <c r="N11" s="50"/>
      <c r="O11" s="1"/>
      <c r="P11" s="1"/>
      <c r="Q11" s="1"/>
      <c r="R11" s="2"/>
      <c r="S11" s="2"/>
      <c r="T11" s="2"/>
      <c r="U11" s="2"/>
    </row>
    <row r="12" spans="1:21" ht="15.5" x14ac:dyDescent="0.35">
      <c r="A12" s="3" t="s">
        <v>4</v>
      </c>
      <c r="B12" s="41" t="s">
        <v>5</v>
      </c>
      <c r="C12" s="41"/>
      <c r="D12" s="41"/>
      <c r="E12" s="41"/>
      <c r="F12" s="41"/>
      <c r="G12" s="41"/>
      <c r="H12" s="41"/>
      <c r="I12" s="41"/>
      <c r="J12" s="41"/>
      <c r="K12" s="41"/>
      <c r="L12" s="41"/>
      <c r="M12" s="41"/>
      <c r="N12" s="41"/>
      <c r="O12" s="1"/>
      <c r="P12" s="1"/>
      <c r="Q12" s="1"/>
      <c r="R12" s="2"/>
      <c r="S12" s="2"/>
      <c r="T12" s="2"/>
      <c r="U12" s="2"/>
    </row>
    <row r="13" spans="1:21" ht="15.5" x14ac:dyDescent="0.35">
      <c r="A13" s="4" t="s">
        <v>6</v>
      </c>
      <c r="B13" s="42" t="s">
        <v>461</v>
      </c>
      <c r="C13" s="64"/>
      <c r="D13" s="64"/>
      <c r="E13" s="64"/>
      <c r="F13" s="64"/>
      <c r="G13" s="64"/>
      <c r="H13" s="64"/>
      <c r="I13" s="64"/>
      <c r="J13" s="64"/>
      <c r="K13" s="64"/>
      <c r="L13" s="64"/>
      <c r="M13" s="64"/>
      <c r="N13" s="64"/>
      <c r="O13" s="1"/>
      <c r="P13" s="1"/>
      <c r="Q13" s="1"/>
      <c r="R13" s="2"/>
      <c r="S13" s="2"/>
      <c r="T13" s="2"/>
      <c r="U13" s="2"/>
    </row>
    <row r="14" spans="1:21" ht="15.5" x14ac:dyDescent="0.35">
      <c r="A14" s="4" t="s">
        <v>7</v>
      </c>
      <c r="B14" s="42" t="s">
        <v>476</v>
      </c>
      <c r="C14" s="64"/>
      <c r="D14" s="64"/>
      <c r="E14" s="64"/>
      <c r="F14" s="64"/>
      <c r="G14" s="64"/>
      <c r="H14" s="64"/>
      <c r="I14" s="64"/>
      <c r="J14" s="64"/>
      <c r="K14" s="64"/>
      <c r="L14" s="64"/>
      <c r="M14" s="64"/>
      <c r="N14" s="64"/>
      <c r="O14" s="1"/>
      <c r="P14" s="1"/>
      <c r="Q14" s="1"/>
      <c r="R14" s="2"/>
      <c r="S14" s="2"/>
      <c r="T14" s="2"/>
      <c r="U14" s="2"/>
    </row>
    <row r="15" spans="1:21" ht="15.5" x14ac:dyDescent="0.35">
      <c r="A15" s="4" t="s">
        <v>8</v>
      </c>
      <c r="B15" s="63">
        <v>46186</v>
      </c>
      <c r="C15" s="64"/>
      <c r="D15" s="64"/>
      <c r="E15" s="64"/>
      <c r="F15" s="64"/>
      <c r="G15" s="64"/>
      <c r="H15" s="64"/>
      <c r="I15" s="64"/>
      <c r="J15" s="64"/>
      <c r="K15" s="64"/>
      <c r="L15" s="64"/>
      <c r="M15" s="64"/>
      <c r="N15" s="64"/>
      <c r="O15" s="1"/>
      <c r="P15" s="1"/>
      <c r="Q15" s="1"/>
      <c r="R15" s="2"/>
      <c r="S15" s="2"/>
      <c r="T15" s="2"/>
      <c r="U15" s="2"/>
    </row>
    <row r="16" spans="1:21" ht="15.5" x14ac:dyDescent="0.35">
      <c r="A16" s="4" t="s">
        <v>9</v>
      </c>
      <c r="B16" s="42" t="s">
        <v>480</v>
      </c>
      <c r="C16" s="64"/>
      <c r="D16" s="64"/>
      <c r="E16" s="64"/>
      <c r="F16" s="64"/>
      <c r="G16" s="64"/>
      <c r="H16" s="64"/>
      <c r="I16" s="64"/>
      <c r="J16" s="64"/>
      <c r="K16" s="64"/>
      <c r="L16" s="64"/>
      <c r="M16" s="64"/>
      <c r="N16" s="64"/>
      <c r="O16" s="1"/>
      <c r="P16" s="1"/>
      <c r="Q16" s="1"/>
      <c r="R16" s="2"/>
      <c r="S16" s="2"/>
      <c r="T16" s="2"/>
      <c r="U16" s="2"/>
    </row>
    <row r="17" spans="1:21" ht="32" customHeight="1" x14ac:dyDescent="0.35">
      <c r="A17" s="4" t="s">
        <v>10</v>
      </c>
      <c r="B17" s="70" t="s">
        <v>463</v>
      </c>
      <c r="C17" s="71"/>
      <c r="D17" s="71"/>
      <c r="E17" s="71"/>
      <c r="F17" s="71"/>
      <c r="G17" s="71"/>
      <c r="H17" s="71"/>
      <c r="I17" s="71"/>
      <c r="J17" s="71"/>
      <c r="K17" s="71"/>
      <c r="L17" s="71"/>
      <c r="M17" s="71"/>
      <c r="N17" s="71"/>
      <c r="O17" s="1"/>
      <c r="P17" s="1"/>
      <c r="Q17" s="1"/>
      <c r="R17" s="2"/>
      <c r="S17" s="2"/>
      <c r="T17" s="2"/>
      <c r="U17" s="2"/>
    </row>
    <row r="18" spans="1:21" ht="15.5" x14ac:dyDescent="0.35">
      <c r="A18" s="4" t="s">
        <v>11</v>
      </c>
      <c r="B18" s="42" t="s">
        <v>12</v>
      </c>
      <c r="C18" s="64"/>
      <c r="D18" s="64"/>
      <c r="E18" s="64"/>
      <c r="F18" s="64"/>
      <c r="G18" s="64"/>
      <c r="H18" s="64"/>
      <c r="I18" s="64"/>
      <c r="J18" s="64"/>
      <c r="K18" s="64"/>
      <c r="L18" s="64"/>
      <c r="M18" s="64"/>
      <c r="N18" s="64"/>
      <c r="O18" s="1"/>
      <c r="P18" s="1"/>
      <c r="Q18" s="1"/>
      <c r="R18" s="2"/>
      <c r="S18" s="2"/>
      <c r="T18" s="2"/>
      <c r="U18" s="2"/>
    </row>
    <row r="19" spans="1:21" ht="15.5" x14ac:dyDescent="0.35">
      <c r="A19" s="4" t="s">
        <v>13</v>
      </c>
      <c r="B19" s="42" t="s">
        <v>481</v>
      </c>
      <c r="C19" s="64"/>
      <c r="D19" s="64"/>
      <c r="E19" s="64"/>
      <c r="F19" s="64"/>
      <c r="G19" s="64"/>
      <c r="H19" s="64"/>
      <c r="I19" s="64"/>
      <c r="J19" s="64"/>
      <c r="K19" s="64"/>
      <c r="L19" s="64"/>
      <c r="M19" s="64"/>
      <c r="N19" s="64"/>
      <c r="O19" s="1"/>
      <c r="P19" s="1"/>
      <c r="Q19" s="1"/>
      <c r="R19" s="2"/>
      <c r="S19" s="2"/>
      <c r="T19" s="2"/>
      <c r="U19" s="2"/>
    </row>
    <row r="20" spans="1:21" ht="15.5" x14ac:dyDescent="0.35">
      <c r="A20" s="4" t="s">
        <v>14</v>
      </c>
      <c r="B20" s="42" t="s">
        <v>464</v>
      </c>
      <c r="C20" s="64"/>
      <c r="D20" s="64"/>
      <c r="E20" s="64"/>
      <c r="F20" s="64"/>
      <c r="G20" s="64"/>
      <c r="H20" s="64"/>
      <c r="I20" s="64"/>
      <c r="J20" s="64"/>
      <c r="K20" s="64"/>
      <c r="L20" s="64"/>
      <c r="M20" s="64"/>
      <c r="N20" s="64"/>
      <c r="O20" s="1"/>
      <c r="P20" s="1"/>
      <c r="Q20" s="1"/>
      <c r="R20" s="2"/>
      <c r="S20" s="2"/>
      <c r="T20" s="2"/>
      <c r="U20" s="2"/>
    </row>
    <row r="21" spans="1:21" ht="15.5" x14ac:dyDescent="0.35">
      <c r="A21" s="4" t="s">
        <v>15</v>
      </c>
      <c r="B21" s="68">
        <v>46508</v>
      </c>
      <c r="C21" s="64"/>
      <c r="D21" s="64"/>
      <c r="E21" s="64"/>
      <c r="F21" s="64"/>
      <c r="G21" s="64"/>
      <c r="H21" s="64"/>
      <c r="I21" s="64"/>
      <c r="J21" s="64"/>
      <c r="K21" s="64"/>
      <c r="L21" s="64"/>
      <c r="M21" s="64"/>
      <c r="N21" s="64"/>
      <c r="O21" s="1"/>
      <c r="P21" s="1"/>
      <c r="Q21" s="1"/>
      <c r="R21" s="2"/>
      <c r="S21" s="2"/>
      <c r="T21" s="2"/>
      <c r="U21" s="2"/>
    </row>
    <row r="22" spans="1:21" ht="15.5" x14ac:dyDescent="0.35">
      <c r="A22" s="4" t="s">
        <v>16</v>
      </c>
      <c r="B22" s="42" t="s">
        <v>477</v>
      </c>
      <c r="C22" s="64"/>
      <c r="D22" s="64"/>
      <c r="E22" s="64"/>
      <c r="F22" s="64"/>
      <c r="G22" s="64"/>
      <c r="H22" s="64"/>
      <c r="I22" s="64"/>
      <c r="J22" s="64"/>
      <c r="K22" s="64"/>
      <c r="L22" s="64"/>
      <c r="M22" s="64"/>
      <c r="N22" s="64"/>
      <c r="O22" s="1"/>
      <c r="P22" s="1"/>
      <c r="Q22" s="1"/>
      <c r="R22" s="2"/>
      <c r="S22" s="2"/>
      <c r="T22" s="2"/>
      <c r="U22" s="2"/>
    </row>
    <row r="23" spans="1:21" ht="15.5" x14ac:dyDescent="0.35">
      <c r="A23" s="4" t="s">
        <v>17</v>
      </c>
      <c r="B23" s="42" t="s">
        <v>478</v>
      </c>
      <c r="C23" s="64"/>
      <c r="D23" s="64"/>
      <c r="E23" s="64"/>
      <c r="F23" s="64"/>
      <c r="G23" s="64"/>
      <c r="H23" s="64"/>
      <c r="I23" s="64"/>
      <c r="J23" s="64"/>
      <c r="K23" s="64"/>
      <c r="L23" s="64"/>
      <c r="M23" s="64"/>
      <c r="N23" s="64"/>
      <c r="O23" s="1"/>
      <c r="P23" s="1"/>
      <c r="Q23" s="1"/>
      <c r="R23" s="2"/>
      <c r="S23" s="2"/>
      <c r="T23" s="2"/>
      <c r="U23" s="2"/>
    </row>
    <row r="24" spans="1:21" ht="15.5" x14ac:dyDescent="0.35">
      <c r="A24" s="4" t="s">
        <v>18</v>
      </c>
      <c r="B24" s="42" t="s">
        <v>482</v>
      </c>
      <c r="C24" s="64"/>
      <c r="D24" s="64"/>
      <c r="E24" s="64"/>
      <c r="F24" s="64"/>
      <c r="G24" s="64"/>
      <c r="H24" s="64"/>
      <c r="I24" s="64"/>
      <c r="J24" s="64"/>
      <c r="K24" s="64"/>
      <c r="L24" s="64"/>
      <c r="M24" s="64"/>
      <c r="N24" s="64"/>
      <c r="O24" s="1"/>
      <c r="P24" s="1"/>
      <c r="Q24" s="1"/>
      <c r="R24" s="2"/>
      <c r="S24" s="2"/>
      <c r="T24" s="2"/>
      <c r="U24" s="2"/>
    </row>
    <row r="25" spans="1:21" ht="15.5" x14ac:dyDescent="0.35">
      <c r="A25" s="4" t="s">
        <v>19</v>
      </c>
      <c r="B25" s="42" t="s">
        <v>483</v>
      </c>
      <c r="C25" s="64"/>
      <c r="D25" s="64"/>
      <c r="E25" s="64"/>
      <c r="F25" s="64"/>
      <c r="G25" s="64"/>
      <c r="H25" s="64"/>
      <c r="I25" s="64"/>
      <c r="J25" s="64"/>
      <c r="K25" s="64"/>
      <c r="L25" s="64"/>
      <c r="M25" s="64"/>
      <c r="N25" s="64"/>
      <c r="O25" s="1"/>
      <c r="P25" s="1"/>
      <c r="Q25" s="1"/>
      <c r="R25" s="2"/>
      <c r="S25" s="2"/>
      <c r="T25" s="2"/>
      <c r="U25" s="2"/>
    </row>
    <row r="26" spans="1:21" ht="15.5" x14ac:dyDescent="0.35">
      <c r="A26" s="69" t="s">
        <v>20</v>
      </c>
      <c r="B26" s="62"/>
      <c r="C26" s="62"/>
      <c r="D26" s="62"/>
      <c r="E26" s="62"/>
      <c r="F26" s="62"/>
      <c r="G26" s="62"/>
      <c r="H26" s="62"/>
      <c r="I26" s="62"/>
      <c r="J26" s="62"/>
      <c r="K26" s="62"/>
      <c r="L26" s="62"/>
      <c r="M26" s="62"/>
      <c r="N26" s="62"/>
      <c r="O26" s="1"/>
      <c r="P26" s="1"/>
      <c r="Q26" s="1"/>
      <c r="R26" s="2"/>
      <c r="S26" s="2"/>
      <c r="T26" s="2"/>
      <c r="U26" s="2"/>
    </row>
    <row r="27" spans="1:21" ht="15.5" x14ac:dyDescent="0.35">
      <c r="A27" s="4" t="s">
        <v>21</v>
      </c>
      <c r="B27" s="63">
        <v>46209</v>
      </c>
      <c r="C27" s="64"/>
      <c r="D27" s="64"/>
      <c r="E27" s="64"/>
      <c r="F27" s="64"/>
      <c r="G27" s="64"/>
      <c r="H27" s="64"/>
      <c r="I27" s="64"/>
      <c r="J27" s="64"/>
      <c r="K27" s="64"/>
      <c r="L27" s="64"/>
      <c r="M27" s="64"/>
      <c r="N27" s="64"/>
      <c r="O27" s="1"/>
      <c r="P27" s="1"/>
      <c r="Q27" s="1"/>
      <c r="R27" s="2"/>
      <c r="S27" s="2"/>
      <c r="T27" s="2"/>
      <c r="U27" s="2"/>
    </row>
    <row r="28" spans="1:21" ht="15.5" x14ac:dyDescent="0.35">
      <c r="A28" s="4" t="s">
        <v>22</v>
      </c>
      <c r="B28" s="42" t="s">
        <v>470</v>
      </c>
      <c r="C28" s="64"/>
      <c r="D28" s="64"/>
      <c r="E28" s="64"/>
      <c r="F28" s="64"/>
      <c r="G28" s="64"/>
      <c r="H28" s="64"/>
      <c r="I28" s="64"/>
      <c r="J28" s="64"/>
      <c r="K28" s="64"/>
      <c r="L28" s="64"/>
      <c r="M28" s="64"/>
      <c r="N28" s="64"/>
      <c r="O28" s="1"/>
      <c r="P28" s="1"/>
      <c r="Q28" s="1"/>
      <c r="R28" s="2"/>
      <c r="S28" s="2"/>
      <c r="T28" s="2"/>
      <c r="U28" s="2"/>
    </row>
    <row r="29" spans="1:21" ht="15.5" x14ac:dyDescent="0.35">
      <c r="A29" s="69" t="s">
        <v>23</v>
      </c>
      <c r="B29" s="42"/>
      <c r="C29" s="64"/>
      <c r="D29" s="64"/>
      <c r="E29" s="64"/>
      <c r="F29" s="64"/>
      <c r="G29" s="64"/>
      <c r="H29" s="64"/>
      <c r="I29" s="64"/>
      <c r="J29" s="64"/>
      <c r="K29" s="64"/>
      <c r="L29" s="64"/>
      <c r="M29" s="64"/>
      <c r="N29" s="64"/>
      <c r="O29" s="1"/>
      <c r="P29" s="1"/>
      <c r="Q29" s="1"/>
      <c r="R29" s="2"/>
      <c r="S29" s="2"/>
      <c r="T29" s="2"/>
      <c r="U29" s="2"/>
    </row>
    <row r="30" spans="1:21" ht="15.5" x14ac:dyDescent="0.35">
      <c r="A30" s="69"/>
      <c r="B30" s="40"/>
      <c r="C30" s="65"/>
      <c r="D30" s="65"/>
      <c r="E30" s="65"/>
      <c r="F30" s="65"/>
      <c r="G30" s="65"/>
      <c r="H30" s="65"/>
      <c r="I30" s="65"/>
      <c r="J30" s="65"/>
      <c r="K30" s="65"/>
      <c r="L30" s="65"/>
      <c r="M30" s="65"/>
      <c r="N30" s="65"/>
      <c r="O30" s="1"/>
      <c r="P30" s="1"/>
      <c r="Q30" s="1"/>
      <c r="R30" s="2"/>
      <c r="S30" s="2"/>
      <c r="T30" s="2"/>
      <c r="U30" s="2"/>
    </row>
    <row r="31" spans="1:21" ht="15.5" x14ac:dyDescent="0.35">
      <c r="A31" s="3" t="s">
        <v>24</v>
      </c>
      <c r="B31" s="48" t="s">
        <v>25</v>
      </c>
      <c r="C31" s="41"/>
      <c r="D31" s="41"/>
      <c r="E31" s="41"/>
      <c r="F31" s="41"/>
      <c r="G31" s="41"/>
      <c r="H31" s="41"/>
      <c r="I31" s="41"/>
      <c r="J31" s="41"/>
      <c r="K31" s="41"/>
      <c r="L31" s="41"/>
      <c r="M31" s="41"/>
      <c r="N31" s="41"/>
      <c r="O31" s="1"/>
      <c r="P31" s="1"/>
      <c r="Q31" s="1"/>
      <c r="R31" s="2"/>
      <c r="S31" s="2"/>
      <c r="T31" s="2"/>
      <c r="U31" s="2"/>
    </row>
    <row r="32" spans="1:21" ht="15.5" x14ac:dyDescent="0.35">
      <c r="A32" s="4" t="s">
        <v>26</v>
      </c>
      <c r="B32" s="42" t="s">
        <v>474</v>
      </c>
      <c r="C32" s="64"/>
      <c r="D32" s="64"/>
      <c r="E32" s="64"/>
      <c r="F32" s="64"/>
      <c r="G32" s="64"/>
      <c r="H32" s="64"/>
      <c r="I32" s="64"/>
      <c r="J32" s="64"/>
      <c r="K32" s="64"/>
      <c r="L32" s="64"/>
      <c r="M32" s="64"/>
      <c r="N32" s="64"/>
      <c r="O32" s="1"/>
      <c r="P32" s="1"/>
      <c r="Q32" s="1"/>
      <c r="R32" s="2"/>
      <c r="S32" s="2"/>
      <c r="T32" s="2"/>
      <c r="U32" s="2"/>
    </row>
    <row r="33" spans="1:21" ht="15.5" x14ac:dyDescent="0.35">
      <c r="A33" s="4" t="s">
        <v>27</v>
      </c>
      <c r="B33" s="42" t="s">
        <v>475</v>
      </c>
      <c r="C33" s="64"/>
      <c r="D33" s="64"/>
      <c r="E33" s="64"/>
      <c r="F33" s="64"/>
      <c r="G33" s="64"/>
      <c r="H33" s="64"/>
      <c r="I33" s="64"/>
      <c r="J33" s="64"/>
      <c r="K33" s="64"/>
      <c r="L33" s="64"/>
      <c r="M33" s="64"/>
      <c r="N33" s="64"/>
      <c r="O33" s="1"/>
      <c r="P33" s="1"/>
      <c r="Q33" s="1"/>
      <c r="R33" s="2"/>
      <c r="S33" s="2"/>
      <c r="T33" s="2"/>
      <c r="U33" s="2"/>
    </row>
    <row r="34" spans="1:21" ht="15.5" x14ac:dyDescent="0.35">
      <c r="A34" s="4" t="s">
        <v>28</v>
      </c>
      <c r="B34" s="42" t="s">
        <v>473</v>
      </c>
      <c r="C34" s="64"/>
      <c r="D34" s="64"/>
      <c r="E34" s="64"/>
      <c r="F34" s="64"/>
      <c r="G34" s="64"/>
      <c r="H34" s="64"/>
      <c r="I34" s="64"/>
      <c r="J34" s="64"/>
      <c r="K34" s="64"/>
      <c r="L34" s="64"/>
      <c r="M34" s="64"/>
      <c r="N34" s="64"/>
      <c r="O34" s="1"/>
      <c r="P34" s="1"/>
      <c r="Q34" s="1"/>
      <c r="R34" s="2"/>
      <c r="S34" s="2"/>
      <c r="T34" s="2"/>
      <c r="U34" s="2"/>
    </row>
    <row r="35" spans="1:21" ht="15.5" x14ac:dyDescent="0.35">
      <c r="A35" s="69"/>
      <c r="B35" s="42"/>
      <c r="C35" s="64"/>
      <c r="D35" s="64"/>
      <c r="E35" s="64"/>
      <c r="F35" s="64"/>
      <c r="G35" s="64"/>
      <c r="H35" s="64"/>
      <c r="I35" s="64"/>
      <c r="J35" s="64"/>
      <c r="K35" s="64"/>
      <c r="L35" s="64"/>
      <c r="M35" s="64"/>
      <c r="N35" s="64"/>
      <c r="O35" s="1"/>
      <c r="P35" s="1"/>
      <c r="Q35" s="1"/>
      <c r="R35" s="2"/>
      <c r="S35" s="2"/>
      <c r="T35" s="2"/>
      <c r="U35" s="2"/>
    </row>
    <row r="36" spans="1:21" ht="15.5" x14ac:dyDescent="0.35">
      <c r="A36" s="3" t="s">
        <v>29</v>
      </c>
      <c r="B36" s="48" t="s">
        <v>30</v>
      </c>
      <c r="C36" s="41"/>
      <c r="D36" s="41"/>
      <c r="E36" s="41"/>
      <c r="F36" s="41"/>
      <c r="G36" s="41"/>
      <c r="H36" s="41"/>
      <c r="I36" s="41"/>
      <c r="J36" s="41"/>
      <c r="K36" s="41"/>
      <c r="L36" s="41"/>
      <c r="M36" s="41"/>
      <c r="N36" s="41"/>
      <c r="O36" s="1"/>
      <c r="P36" s="1"/>
      <c r="Q36" s="1"/>
      <c r="R36" s="2"/>
      <c r="S36" s="2"/>
      <c r="T36" s="2"/>
      <c r="U36" s="2"/>
    </row>
    <row r="37" spans="1:21" ht="15.5" x14ac:dyDescent="0.35">
      <c r="A37" s="4" t="s">
        <v>31</v>
      </c>
      <c r="B37" s="42" t="s">
        <v>465</v>
      </c>
      <c r="C37" s="64"/>
      <c r="D37" s="64"/>
      <c r="E37" s="64"/>
      <c r="F37" s="64"/>
      <c r="G37" s="64"/>
      <c r="H37" s="64"/>
      <c r="I37" s="64"/>
      <c r="J37" s="64"/>
      <c r="K37" s="64"/>
      <c r="L37" s="64"/>
      <c r="M37" s="64"/>
      <c r="N37" s="64"/>
      <c r="O37" s="1"/>
      <c r="P37" s="1"/>
      <c r="Q37" s="1"/>
      <c r="R37" s="2"/>
      <c r="S37" s="2"/>
      <c r="T37" s="2"/>
      <c r="U37" s="2"/>
    </row>
    <row r="38" spans="1:21" ht="15.5" x14ac:dyDescent="0.35">
      <c r="A38" s="4" t="s">
        <v>32</v>
      </c>
      <c r="B38" s="42" t="s">
        <v>466</v>
      </c>
      <c r="C38" s="64"/>
      <c r="D38" s="64"/>
      <c r="E38" s="64"/>
      <c r="F38" s="64"/>
      <c r="G38" s="64"/>
      <c r="H38" s="64"/>
      <c r="I38" s="64"/>
      <c r="J38" s="64"/>
      <c r="K38" s="64"/>
      <c r="L38" s="64"/>
      <c r="M38" s="64"/>
      <c r="N38" s="64"/>
      <c r="O38" s="1"/>
      <c r="P38" s="1"/>
      <c r="Q38" s="1"/>
      <c r="R38" s="2"/>
      <c r="S38" s="2"/>
      <c r="T38" s="2"/>
      <c r="U38" s="2"/>
    </row>
    <row r="39" spans="1:21" ht="15.5" x14ac:dyDescent="0.35">
      <c r="A39" s="69" t="s">
        <v>33</v>
      </c>
      <c r="B39" s="47" t="s">
        <v>467</v>
      </c>
      <c r="C39" s="64"/>
      <c r="D39" s="64"/>
      <c r="E39" s="64"/>
      <c r="F39" s="64"/>
      <c r="G39" s="64"/>
      <c r="H39" s="64"/>
      <c r="I39" s="64"/>
      <c r="J39" s="64"/>
      <c r="K39" s="64"/>
      <c r="L39" s="64"/>
      <c r="M39" s="64"/>
      <c r="N39" s="64"/>
      <c r="O39" s="1"/>
      <c r="P39" s="1"/>
      <c r="Q39" s="1"/>
      <c r="R39" s="2"/>
      <c r="S39" s="2"/>
      <c r="T39" s="2"/>
      <c r="U39" s="2"/>
    </row>
    <row r="40" spans="1:21" ht="15.5" x14ac:dyDescent="0.35">
      <c r="A40" s="69" t="s">
        <v>34</v>
      </c>
      <c r="B40" s="42" t="s">
        <v>468</v>
      </c>
      <c r="C40" s="64"/>
      <c r="D40" s="64"/>
      <c r="E40" s="64"/>
      <c r="F40" s="64"/>
      <c r="G40" s="64"/>
      <c r="H40" s="64"/>
      <c r="I40" s="64"/>
      <c r="J40" s="64"/>
      <c r="K40" s="64"/>
      <c r="L40" s="64"/>
      <c r="M40" s="64"/>
      <c r="N40" s="64"/>
      <c r="O40" s="1"/>
      <c r="P40" s="1"/>
      <c r="Q40" s="1"/>
      <c r="R40" s="2"/>
      <c r="S40" s="2"/>
      <c r="T40" s="2"/>
      <c r="U40" s="2"/>
    </row>
    <row r="41" spans="1:21" ht="15.5" x14ac:dyDescent="0.35">
      <c r="A41" s="69" t="s">
        <v>35</v>
      </c>
      <c r="B41" s="42" t="s">
        <v>469</v>
      </c>
      <c r="C41" s="64"/>
      <c r="D41" s="64"/>
      <c r="E41" s="64"/>
      <c r="F41" s="64"/>
      <c r="G41" s="64"/>
      <c r="H41" s="64"/>
      <c r="I41" s="64"/>
      <c r="J41" s="64"/>
      <c r="K41" s="64"/>
      <c r="L41" s="64"/>
      <c r="M41" s="64"/>
      <c r="N41" s="64"/>
      <c r="O41" s="1"/>
      <c r="P41" s="1"/>
      <c r="Q41" s="1"/>
      <c r="R41" s="2"/>
      <c r="S41" s="2"/>
      <c r="T41" s="2"/>
      <c r="U41" s="2"/>
    </row>
    <row r="42" spans="1:21" ht="15.5" x14ac:dyDescent="0.35">
      <c r="A42" s="69" t="s">
        <v>20</v>
      </c>
      <c r="B42" s="62"/>
      <c r="C42" s="62"/>
      <c r="D42" s="62"/>
      <c r="E42" s="62"/>
      <c r="F42" s="62"/>
      <c r="G42" s="62"/>
      <c r="H42" s="62"/>
      <c r="I42" s="62"/>
      <c r="J42" s="62"/>
      <c r="K42" s="62"/>
      <c r="L42" s="62"/>
      <c r="M42" s="62"/>
      <c r="N42" s="62"/>
      <c r="O42" s="1"/>
      <c r="P42" s="1"/>
      <c r="Q42" s="1"/>
      <c r="R42" s="2"/>
      <c r="S42" s="2"/>
      <c r="T42" s="2"/>
      <c r="U42" s="2"/>
    </row>
    <row r="43" spans="1:21" ht="15.5" x14ac:dyDescent="0.35">
      <c r="A43" s="69" t="s">
        <v>36</v>
      </c>
      <c r="B43" s="42" t="s">
        <v>484</v>
      </c>
      <c r="C43" s="64"/>
      <c r="D43" s="64"/>
      <c r="E43" s="64"/>
      <c r="F43" s="64"/>
      <c r="G43" s="64"/>
      <c r="H43" s="64"/>
      <c r="I43" s="64"/>
      <c r="J43" s="64"/>
      <c r="K43" s="64"/>
      <c r="L43" s="64"/>
      <c r="M43" s="64"/>
      <c r="N43" s="64"/>
      <c r="O43" s="1"/>
      <c r="P43" s="1"/>
      <c r="Q43" s="1"/>
      <c r="R43" s="2"/>
      <c r="S43" s="2"/>
      <c r="T43" s="2"/>
      <c r="U43" s="2"/>
    </row>
    <row r="44" spans="1:21" ht="15.5" x14ac:dyDescent="0.35">
      <c r="A44" s="1"/>
      <c r="B44" s="1"/>
      <c r="C44" s="1"/>
      <c r="D44" s="1"/>
      <c r="E44" s="1"/>
      <c r="F44" s="1"/>
      <c r="G44" s="1"/>
      <c r="H44" s="1"/>
      <c r="I44" s="1"/>
      <c r="J44" s="1"/>
      <c r="K44" s="1"/>
      <c r="L44" s="1"/>
      <c r="M44" s="1"/>
      <c r="N44" s="1"/>
      <c r="O44" s="1"/>
      <c r="P44" s="1"/>
      <c r="Q44" s="1"/>
      <c r="R44" s="2"/>
      <c r="S44" s="2"/>
      <c r="T44" s="2"/>
      <c r="U44" s="2"/>
    </row>
    <row r="45" spans="1:21" ht="15.5" x14ac:dyDescent="0.35">
      <c r="A45" s="1"/>
      <c r="B45" s="1"/>
      <c r="C45" s="1"/>
      <c r="D45" s="1"/>
      <c r="E45" s="1"/>
      <c r="F45" s="1"/>
      <c r="G45" s="1"/>
      <c r="H45" s="1"/>
      <c r="I45" s="1"/>
      <c r="J45" s="1"/>
      <c r="K45" s="1"/>
      <c r="L45" s="1"/>
      <c r="M45" s="1"/>
      <c r="N45" s="1"/>
      <c r="O45" s="1"/>
      <c r="P45" s="1"/>
      <c r="Q45" s="1"/>
      <c r="R45" s="2"/>
      <c r="S45" s="2"/>
      <c r="T45" s="2"/>
      <c r="U45" s="2"/>
    </row>
    <row r="46" spans="1:21" ht="15.5" x14ac:dyDescent="0.35">
      <c r="A46" s="1"/>
      <c r="B46" s="1"/>
      <c r="C46" s="1"/>
      <c r="D46" s="1"/>
      <c r="E46" s="1"/>
      <c r="F46" s="1"/>
      <c r="G46" s="1"/>
      <c r="H46" s="1"/>
      <c r="I46" s="1"/>
      <c r="J46" s="1"/>
      <c r="K46" s="1"/>
      <c r="L46" s="1"/>
      <c r="M46" s="1"/>
      <c r="N46" s="1"/>
      <c r="O46" s="1"/>
      <c r="P46" s="1"/>
      <c r="Q46" s="1"/>
      <c r="R46" s="2"/>
      <c r="S46" s="2"/>
      <c r="T46" s="2"/>
      <c r="U46" s="2"/>
    </row>
    <row r="47" spans="1:21" ht="15.5" x14ac:dyDescent="0.35">
      <c r="A47" s="1"/>
      <c r="B47" s="1"/>
      <c r="C47" s="1"/>
      <c r="D47" s="1"/>
      <c r="E47" s="1"/>
      <c r="F47" s="1"/>
      <c r="G47" s="1"/>
      <c r="H47" s="1"/>
      <c r="I47" s="1"/>
      <c r="J47" s="1"/>
      <c r="K47" s="1"/>
      <c r="L47" s="1"/>
      <c r="M47" s="1"/>
      <c r="N47" s="1"/>
      <c r="O47" s="1"/>
      <c r="P47" s="1"/>
      <c r="Q47" s="1"/>
      <c r="R47" s="2"/>
      <c r="S47" s="2"/>
      <c r="T47" s="2"/>
      <c r="U47" s="2"/>
    </row>
    <row r="48" spans="1:21" ht="15.5" x14ac:dyDescent="0.35">
      <c r="A48" s="1"/>
      <c r="B48" s="1"/>
      <c r="C48" s="1"/>
      <c r="D48" s="1"/>
      <c r="E48" s="1"/>
      <c r="F48" s="1"/>
      <c r="G48" s="1"/>
      <c r="H48" s="1"/>
      <c r="I48" s="1"/>
      <c r="J48" s="1"/>
      <c r="K48" s="1"/>
      <c r="L48" s="1"/>
      <c r="M48" s="1"/>
      <c r="N48" s="1"/>
      <c r="O48" s="1"/>
      <c r="P48" s="1"/>
      <c r="Q48" s="1"/>
      <c r="R48" s="2"/>
      <c r="S48" s="2"/>
      <c r="T48" s="2"/>
      <c r="U48" s="2"/>
    </row>
    <row r="49" spans="1:21" ht="15.5" x14ac:dyDescent="0.35">
      <c r="A49" s="1"/>
      <c r="B49" s="1"/>
      <c r="C49" s="1"/>
      <c r="D49" s="1"/>
      <c r="E49" s="1"/>
      <c r="F49" s="1"/>
      <c r="G49" s="1"/>
      <c r="H49" s="1"/>
      <c r="I49" s="1"/>
      <c r="J49" s="1"/>
      <c r="K49" s="1"/>
      <c r="L49" s="1"/>
      <c r="M49" s="1"/>
      <c r="N49" s="1"/>
      <c r="O49" s="1"/>
      <c r="P49" s="1"/>
      <c r="Q49" s="1"/>
      <c r="R49" s="2"/>
      <c r="S49" s="2"/>
      <c r="T49" s="2"/>
      <c r="U49" s="2"/>
    </row>
    <row r="50" spans="1:21" ht="15.5" x14ac:dyDescent="0.35">
      <c r="A50" s="1"/>
      <c r="B50" s="1"/>
      <c r="C50" s="1"/>
      <c r="D50" s="1"/>
      <c r="E50" s="1"/>
      <c r="F50" s="1"/>
      <c r="G50" s="1"/>
      <c r="H50" s="1"/>
      <c r="I50" s="1"/>
      <c r="J50" s="1"/>
      <c r="K50" s="1"/>
      <c r="L50" s="1"/>
      <c r="M50" s="1"/>
      <c r="N50" s="1"/>
      <c r="O50" s="1"/>
      <c r="P50" s="1"/>
      <c r="Q50" s="1"/>
      <c r="R50" s="2"/>
      <c r="S50" s="2"/>
      <c r="T50" s="2"/>
      <c r="U50" s="2"/>
    </row>
    <row r="51" spans="1:21" ht="15.5" x14ac:dyDescent="0.35">
      <c r="A51" s="1"/>
      <c r="B51" s="1"/>
      <c r="C51" s="1"/>
      <c r="D51" s="1"/>
      <c r="E51" s="1"/>
      <c r="F51" s="1"/>
      <c r="G51" s="1"/>
      <c r="H51" s="1"/>
      <c r="I51" s="1"/>
      <c r="J51" s="1"/>
      <c r="K51" s="1"/>
      <c r="L51" s="1"/>
      <c r="M51" s="1"/>
      <c r="N51" s="1"/>
      <c r="O51" s="1"/>
      <c r="P51" s="1"/>
      <c r="Q51" s="1"/>
      <c r="R51" s="2"/>
      <c r="S51" s="2"/>
      <c r="T51" s="2"/>
      <c r="U51" s="2"/>
    </row>
    <row r="52" spans="1:21" ht="15.5" x14ac:dyDescent="0.35">
      <c r="A52" s="1"/>
      <c r="B52" s="1"/>
      <c r="C52" s="1"/>
      <c r="D52" s="1"/>
      <c r="E52" s="1"/>
      <c r="F52" s="1"/>
      <c r="G52" s="1"/>
      <c r="H52" s="1"/>
      <c r="I52" s="1"/>
      <c r="J52" s="1"/>
      <c r="K52" s="1"/>
      <c r="L52" s="1"/>
      <c r="M52" s="1"/>
      <c r="N52" s="1"/>
      <c r="O52" s="1"/>
      <c r="P52" s="1"/>
      <c r="Q52" s="1"/>
      <c r="R52" s="2"/>
      <c r="S52" s="2"/>
      <c r="T52" s="2"/>
      <c r="U52" s="2"/>
    </row>
    <row r="53" spans="1:21" ht="15.5" x14ac:dyDescent="0.35">
      <c r="A53" s="1"/>
      <c r="B53" s="1"/>
      <c r="C53" s="1"/>
      <c r="D53" s="1"/>
      <c r="E53" s="1"/>
      <c r="F53" s="1"/>
      <c r="G53" s="1"/>
      <c r="H53" s="1"/>
      <c r="I53" s="1"/>
      <c r="J53" s="1"/>
      <c r="K53" s="1"/>
      <c r="L53" s="1"/>
      <c r="M53" s="1"/>
      <c r="N53" s="1"/>
      <c r="O53" s="1"/>
      <c r="P53" s="1"/>
      <c r="Q53" s="1"/>
      <c r="R53" s="2"/>
      <c r="S53" s="2"/>
      <c r="T53" s="2"/>
      <c r="U53" s="2"/>
    </row>
    <row r="54" spans="1:21" ht="15.5" x14ac:dyDescent="0.35">
      <c r="A54" s="1"/>
      <c r="B54" s="1"/>
      <c r="C54" s="1"/>
      <c r="D54" s="1"/>
      <c r="E54" s="1"/>
      <c r="F54" s="1"/>
      <c r="G54" s="1"/>
      <c r="H54" s="1"/>
      <c r="I54" s="1"/>
      <c r="J54" s="1"/>
      <c r="K54" s="1"/>
      <c r="L54" s="1"/>
      <c r="M54" s="1"/>
      <c r="N54" s="1"/>
      <c r="O54" s="1"/>
      <c r="P54" s="1"/>
      <c r="Q54" s="1"/>
      <c r="R54" s="1"/>
      <c r="S54" s="1"/>
      <c r="T54" s="1"/>
      <c r="U54" s="1"/>
    </row>
    <row r="55" spans="1:21" ht="15.5" x14ac:dyDescent="0.35">
      <c r="A55" s="1"/>
      <c r="B55" s="1"/>
      <c r="C55" s="1"/>
      <c r="D55" s="1"/>
      <c r="E55" s="1"/>
      <c r="F55" s="1"/>
      <c r="G55" s="1"/>
      <c r="H55" s="1"/>
      <c r="I55" s="1"/>
      <c r="J55" s="1"/>
      <c r="K55" s="1"/>
      <c r="L55" s="1"/>
      <c r="M55" s="1"/>
      <c r="N55" s="1"/>
      <c r="O55" s="1"/>
      <c r="P55" s="1"/>
      <c r="Q55" s="1"/>
      <c r="R55" s="1"/>
      <c r="S55" s="1"/>
      <c r="T55" s="1"/>
      <c r="U55" s="1"/>
    </row>
    <row r="56" spans="1:21" ht="15.5" x14ac:dyDescent="0.35">
      <c r="A56" s="1"/>
      <c r="B56" s="1"/>
      <c r="C56" s="1"/>
      <c r="D56" s="1"/>
      <c r="E56" s="1"/>
      <c r="F56" s="1"/>
      <c r="G56" s="1"/>
      <c r="H56" s="1"/>
      <c r="I56" s="1"/>
      <c r="J56" s="1"/>
      <c r="K56" s="1"/>
      <c r="L56" s="1"/>
      <c r="M56" s="1"/>
      <c r="N56" s="1"/>
      <c r="O56" s="1"/>
      <c r="P56" s="1"/>
      <c r="Q56" s="1"/>
      <c r="R56" s="1"/>
      <c r="S56" s="1"/>
      <c r="T56" s="1"/>
      <c r="U56" s="1"/>
    </row>
    <row r="57" spans="1:21" ht="15.5" x14ac:dyDescent="0.35">
      <c r="A57" s="1"/>
      <c r="B57" s="1"/>
      <c r="C57" s="1"/>
      <c r="D57" s="1"/>
      <c r="E57" s="1"/>
      <c r="F57" s="1"/>
      <c r="G57" s="1"/>
      <c r="H57" s="1"/>
      <c r="I57" s="1"/>
      <c r="J57" s="1"/>
      <c r="K57" s="1"/>
      <c r="L57" s="1"/>
      <c r="M57" s="1"/>
      <c r="N57" s="1"/>
      <c r="O57" s="1"/>
      <c r="P57" s="1"/>
      <c r="Q57" s="1"/>
      <c r="R57" s="1"/>
      <c r="S57" s="1"/>
      <c r="T57" s="1"/>
      <c r="U57" s="1"/>
    </row>
    <row r="58" spans="1:21" ht="15.5" x14ac:dyDescent="0.35">
      <c r="A58" s="1"/>
      <c r="B58" s="1"/>
      <c r="C58" s="1"/>
      <c r="D58" s="1"/>
      <c r="E58" s="1"/>
      <c r="F58" s="1"/>
      <c r="G58" s="1"/>
      <c r="H58" s="1"/>
      <c r="I58" s="1"/>
      <c r="J58" s="1"/>
      <c r="K58" s="1"/>
      <c r="L58" s="1"/>
      <c r="M58" s="1"/>
      <c r="N58" s="1"/>
      <c r="O58" s="1"/>
      <c r="P58" s="1"/>
      <c r="Q58" s="1"/>
      <c r="R58" s="1"/>
      <c r="S58" s="1"/>
      <c r="T58" s="1"/>
      <c r="U58" s="1"/>
    </row>
    <row r="59" spans="1:21" ht="15.5" x14ac:dyDescent="0.35">
      <c r="A59" s="1"/>
      <c r="B59" s="1"/>
      <c r="C59" s="1"/>
      <c r="D59" s="1"/>
      <c r="E59" s="1"/>
      <c r="F59" s="1"/>
      <c r="G59" s="1"/>
      <c r="H59" s="1"/>
      <c r="I59" s="1"/>
      <c r="J59" s="1"/>
      <c r="K59" s="1"/>
      <c r="L59" s="1"/>
      <c r="M59" s="1"/>
      <c r="N59" s="1"/>
      <c r="O59" s="1"/>
      <c r="P59" s="1"/>
      <c r="Q59" s="1"/>
      <c r="R59" s="1"/>
      <c r="S59" s="1"/>
      <c r="T59" s="1"/>
      <c r="U59" s="1"/>
    </row>
    <row r="60" spans="1:21" ht="15.5" x14ac:dyDescent="0.35">
      <c r="A60" s="1"/>
      <c r="B60" s="1"/>
      <c r="C60" s="1"/>
      <c r="D60" s="1"/>
      <c r="E60" s="1"/>
      <c r="F60" s="1"/>
      <c r="G60" s="1"/>
      <c r="H60" s="1"/>
      <c r="I60" s="1"/>
      <c r="J60" s="1"/>
      <c r="K60" s="1"/>
      <c r="L60" s="1"/>
      <c r="M60" s="1"/>
      <c r="N60" s="1"/>
      <c r="O60" s="1"/>
      <c r="P60" s="1"/>
      <c r="Q60" s="1"/>
      <c r="R60" s="1"/>
      <c r="S60" s="1"/>
      <c r="T60" s="1"/>
      <c r="U60" s="1"/>
    </row>
    <row r="61" spans="1:21" ht="15.5" x14ac:dyDescent="0.35">
      <c r="A61" s="1"/>
      <c r="B61" s="1"/>
      <c r="C61" s="1"/>
      <c r="D61" s="1"/>
      <c r="E61" s="1"/>
      <c r="F61" s="1"/>
      <c r="G61" s="1"/>
      <c r="H61" s="1"/>
      <c r="I61" s="1"/>
      <c r="J61" s="1"/>
      <c r="K61" s="1"/>
      <c r="L61" s="1"/>
      <c r="M61" s="1"/>
      <c r="N61" s="1"/>
      <c r="O61" s="1"/>
      <c r="P61" s="1"/>
      <c r="Q61" s="1"/>
      <c r="R61" s="1"/>
      <c r="S61" s="1"/>
      <c r="T61" s="1"/>
      <c r="U61" s="1"/>
    </row>
    <row r="62" spans="1:21" ht="15.5" x14ac:dyDescent="0.35">
      <c r="A62" s="1"/>
      <c r="B62" s="1"/>
      <c r="C62" s="1"/>
      <c r="D62" s="1"/>
      <c r="E62" s="1"/>
      <c r="F62" s="1"/>
      <c r="G62" s="1"/>
      <c r="H62" s="1"/>
      <c r="I62" s="1"/>
      <c r="J62" s="1"/>
      <c r="K62" s="1"/>
      <c r="L62" s="1"/>
      <c r="M62" s="1"/>
      <c r="N62" s="1"/>
      <c r="O62" s="1"/>
      <c r="P62" s="1"/>
      <c r="Q62" s="1"/>
      <c r="R62" s="1"/>
      <c r="S62" s="1"/>
      <c r="T62" s="1"/>
      <c r="U62" s="1"/>
    </row>
    <row r="63" spans="1:21" ht="15.5" x14ac:dyDescent="0.35">
      <c r="A63" s="1"/>
      <c r="B63" s="1"/>
      <c r="C63" s="1"/>
      <c r="D63" s="1"/>
      <c r="E63" s="1"/>
      <c r="F63" s="1"/>
      <c r="G63" s="1"/>
      <c r="H63" s="1"/>
      <c r="I63" s="1"/>
      <c r="J63" s="1"/>
      <c r="K63" s="1"/>
      <c r="L63" s="1"/>
      <c r="M63" s="1"/>
      <c r="N63" s="1"/>
      <c r="O63" s="1"/>
      <c r="P63" s="1"/>
      <c r="Q63" s="1"/>
      <c r="R63" s="1"/>
      <c r="S63" s="1"/>
      <c r="T63" s="1"/>
      <c r="U63" s="1"/>
    </row>
    <row r="64" spans="1:21" ht="15.5" x14ac:dyDescent="0.35">
      <c r="A64" s="1"/>
      <c r="B64" s="1"/>
      <c r="C64" s="1"/>
      <c r="D64" s="1"/>
      <c r="E64" s="1"/>
      <c r="F64" s="1"/>
      <c r="G64" s="1"/>
      <c r="H64" s="1"/>
      <c r="I64" s="1"/>
      <c r="J64" s="1"/>
      <c r="K64" s="1"/>
      <c r="L64" s="1"/>
      <c r="M64" s="1"/>
      <c r="N64" s="1"/>
      <c r="O64" s="1"/>
      <c r="P64" s="1"/>
      <c r="Q64" s="1"/>
      <c r="R64" s="1"/>
      <c r="S64" s="1"/>
      <c r="T64" s="1"/>
      <c r="U64" s="1"/>
    </row>
    <row r="65" spans="1:21" ht="15.5" x14ac:dyDescent="0.35">
      <c r="A65" s="1"/>
      <c r="B65" s="1"/>
      <c r="C65" s="1"/>
      <c r="D65" s="1"/>
      <c r="E65" s="1"/>
      <c r="F65" s="1"/>
      <c r="G65" s="1"/>
      <c r="H65" s="1"/>
      <c r="I65" s="1"/>
      <c r="J65" s="1"/>
      <c r="K65" s="1"/>
      <c r="L65" s="1"/>
      <c r="M65" s="1"/>
      <c r="N65" s="1"/>
      <c r="O65" s="1"/>
      <c r="P65" s="1"/>
      <c r="Q65" s="1"/>
      <c r="R65" s="1"/>
      <c r="S65" s="1"/>
      <c r="T65" s="1"/>
      <c r="U65" s="1"/>
    </row>
    <row r="66" spans="1:21" ht="15.5" x14ac:dyDescent="0.35">
      <c r="A66" s="1"/>
      <c r="B66" s="1"/>
      <c r="C66" s="1"/>
      <c r="D66" s="1"/>
      <c r="E66" s="1"/>
      <c r="F66" s="1"/>
      <c r="G66" s="1"/>
      <c r="H66" s="1"/>
      <c r="I66" s="1"/>
      <c r="J66" s="1"/>
      <c r="K66" s="1"/>
      <c r="L66" s="1"/>
      <c r="M66" s="1"/>
      <c r="N66" s="1"/>
      <c r="O66" s="1"/>
      <c r="P66" s="1"/>
      <c r="Q66" s="1"/>
      <c r="R66" s="1"/>
      <c r="S66" s="1"/>
      <c r="T66" s="1"/>
      <c r="U66" s="1"/>
    </row>
    <row r="67" spans="1:21" ht="15.5" x14ac:dyDescent="0.35">
      <c r="A67" s="1"/>
      <c r="B67" s="1"/>
      <c r="C67" s="1"/>
      <c r="D67" s="1"/>
      <c r="E67" s="1"/>
      <c r="F67" s="1"/>
      <c r="G67" s="1"/>
      <c r="H67" s="1"/>
      <c r="I67" s="1"/>
      <c r="J67" s="1"/>
      <c r="K67" s="1"/>
      <c r="L67" s="1"/>
      <c r="M67" s="1"/>
      <c r="N67" s="1"/>
      <c r="O67" s="1"/>
      <c r="P67" s="1"/>
      <c r="Q67" s="1"/>
      <c r="R67" s="1"/>
      <c r="S67" s="1"/>
      <c r="T67" s="1"/>
      <c r="U67" s="1"/>
    </row>
    <row r="68" spans="1:21" ht="15.5" x14ac:dyDescent="0.35">
      <c r="A68" s="1"/>
      <c r="B68" s="1"/>
      <c r="C68" s="1"/>
      <c r="D68" s="1"/>
      <c r="E68" s="1"/>
      <c r="F68" s="1"/>
      <c r="G68" s="1"/>
      <c r="H68" s="1"/>
      <c r="I68" s="1"/>
      <c r="J68" s="1"/>
      <c r="K68" s="1"/>
      <c r="L68" s="1"/>
      <c r="M68" s="1"/>
      <c r="N68" s="1"/>
      <c r="O68" s="1"/>
      <c r="P68" s="1"/>
      <c r="Q68" s="1"/>
      <c r="R68" s="1"/>
      <c r="S68" s="1"/>
      <c r="T68" s="1"/>
      <c r="U68" s="1"/>
    </row>
    <row r="69" spans="1:21" ht="15.5" x14ac:dyDescent="0.35">
      <c r="A69" s="1"/>
      <c r="B69" s="1"/>
      <c r="C69" s="1"/>
      <c r="D69" s="1"/>
      <c r="E69" s="1"/>
      <c r="F69" s="1"/>
      <c r="G69" s="1"/>
      <c r="H69" s="1"/>
      <c r="I69" s="1"/>
      <c r="J69" s="1"/>
      <c r="K69" s="1"/>
      <c r="L69" s="1"/>
      <c r="M69" s="1"/>
      <c r="N69" s="1"/>
      <c r="O69" s="1"/>
      <c r="P69" s="1"/>
      <c r="Q69" s="1"/>
      <c r="R69" s="1"/>
      <c r="S69" s="1"/>
      <c r="T69" s="1"/>
      <c r="U69" s="1"/>
    </row>
    <row r="70" spans="1:21" ht="15.5" x14ac:dyDescent="0.35">
      <c r="A70" s="1"/>
      <c r="B70" s="1"/>
      <c r="C70" s="1"/>
      <c r="D70" s="1"/>
      <c r="E70" s="1"/>
      <c r="F70" s="1"/>
      <c r="G70" s="1"/>
      <c r="H70" s="1"/>
      <c r="I70" s="1"/>
      <c r="J70" s="1"/>
      <c r="K70" s="1"/>
      <c r="L70" s="1"/>
      <c r="M70" s="1"/>
      <c r="N70" s="1"/>
      <c r="O70" s="1"/>
      <c r="P70" s="1"/>
      <c r="Q70" s="1"/>
      <c r="R70" s="1"/>
      <c r="S70" s="1"/>
      <c r="T70" s="1"/>
      <c r="U70" s="1"/>
    </row>
    <row r="71" spans="1:21" ht="15.5" x14ac:dyDescent="0.35">
      <c r="A71" s="1"/>
      <c r="B71" s="1"/>
      <c r="C71" s="1"/>
      <c r="D71" s="1"/>
      <c r="E71" s="1"/>
      <c r="F71" s="1"/>
      <c r="G71" s="1"/>
      <c r="H71" s="1"/>
      <c r="I71" s="1"/>
      <c r="J71" s="1"/>
      <c r="K71" s="1"/>
      <c r="L71" s="1"/>
      <c r="M71" s="1"/>
      <c r="N71" s="1"/>
      <c r="O71" s="1"/>
      <c r="P71" s="1"/>
      <c r="Q71" s="1"/>
      <c r="R71" s="1"/>
      <c r="S71" s="1"/>
      <c r="T71" s="1"/>
      <c r="U71" s="1"/>
    </row>
    <row r="72" spans="1:21" ht="15.5" x14ac:dyDescent="0.35">
      <c r="A72" s="1"/>
      <c r="B72" s="1"/>
      <c r="C72" s="1"/>
      <c r="D72" s="1"/>
      <c r="E72" s="1"/>
      <c r="F72" s="1"/>
      <c r="G72" s="1"/>
      <c r="H72" s="1"/>
      <c r="I72" s="1"/>
      <c r="J72" s="1"/>
      <c r="K72" s="1"/>
      <c r="L72" s="1"/>
      <c r="M72" s="1"/>
      <c r="N72" s="1"/>
      <c r="O72" s="1"/>
      <c r="P72" s="1"/>
      <c r="Q72" s="1"/>
      <c r="R72" s="1"/>
      <c r="S72" s="1"/>
      <c r="T72" s="1"/>
      <c r="U72" s="1"/>
    </row>
    <row r="73" spans="1:21" ht="15.5" x14ac:dyDescent="0.35">
      <c r="A73" s="1"/>
      <c r="B73" s="1"/>
      <c r="C73" s="1"/>
      <c r="D73" s="1"/>
      <c r="E73" s="1"/>
      <c r="F73" s="1"/>
      <c r="G73" s="1"/>
      <c r="H73" s="1"/>
      <c r="I73" s="1"/>
      <c r="J73" s="1"/>
      <c r="K73" s="1"/>
      <c r="L73" s="1"/>
      <c r="M73" s="1"/>
      <c r="N73" s="1"/>
      <c r="O73" s="1"/>
      <c r="P73" s="1"/>
      <c r="Q73" s="1"/>
      <c r="R73" s="1"/>
      <c r="S73" s="1"/>
      <c r="T73" s="1"/>
      <c r="U73" s="1"/>
    </row>
    <row r="74" spans="1:21" ht="15.5" x14ac:dyDescent="0.35">
      <c r="A74" s="1"/>
      <c r="B74" s="1"/>
      <c r="C74" s="1"/>
      <c r="D74" s="1"/>
      <c r="E74" s="1"/>
      <c r="F74" s="1"/>
      <c r="G74" s="1"/>
      <c r="H74" s="1"/>
      <c r="I74" s="1"/>
      <c r="J74" s="1"/>
      <c r="K74" s="1"/>
      <c r="L74" s="1"/>
      <c r="M74" s="1"/>
      <c r="N74" s="1"/>
      <c r="O74" s="1"/>
      <c r="P74" s="1"/>
      <c r="Q74" s="1"/>
      <c r="R74" s="1"/>
      <c r="S74" s="1"/>
      <c r="T74" s="1"/>
      <c r="U74" s="1"/>
    </row>
    <row r="75" spans="1:21" ht="15.5" x14ac:dyDescent="0.35">
      <c r="A75" s="1"/>
      <c r="B75" s="1"/>
      <c r="C75" s="1"/>
      <c r="D75" s="1"/>
      <c r="E75" s="1"/>
      <c r="F75" s="1"/>
      <c r="G75" s="1"/>
      <c r="H75" s="1"/>
      <c r="I75" s="1"/>
      <c r="J75" s="1"/>
      <c r="K75" s="1"/>
      <c r="L75" s="1"/>
      <c r="M75" s="1"/>
      <c r="N75" s="1"/>
      <c r="O75" s="1"/>
      <c r="P75" s="1"/>
      <c r="Q75" s="1"/>
      <c r="R75" s="1"/>
      <c r="S75" s="1"/>
      <c r="T75" s="1"/>
      <c r="U75" s="1"/>
    </row>
    <row r="76" spans="1:21" ht="15.5" x14ac:dyDescent="0.35">
      <c r="A76" s="1"/>
      <c r="B76" s="1"/>
      <c r="C76" s="1"/>
      <c r="D76" s="1"/>
      <c r="E76" s="1"/>
      <c r="F76" s="1"/>
      <c r="G76" s="1"/>
      <c r="H76" s="1"/>
      <c r="I76" s="1"/>
      <c r="J76" s="1"/>
      <c r="K76" s="1"/>
      <c r="L76" s="1"/>
      <c r="M76" s="1"/>
      <c r="N76" s="1"/>
      <c r="O76" s="1"/>
      <c r="P76" s="1"/>
      <c r="Q76" s="1"/>
      <c r="R76" s="1"/>
      <c r="S76" s="1"/>
      <c r="T76" s="1"/>
      <c r="U76" s="1"/>
    </row>
    <row r="77" spans="1:21" ht="15.5" x14ac:dyDescent="0.35">
      <c r="A77" s="1"/>
      <c r="B77" s="1"/>
      <c r="C77" s="1"/>
      <c r="D77" s="1"/>
      <c r="E77" s="1"/>
      <c r="F77" s="1"/>
      <c r="G77" s="1"/>
      <c r="H77" s="1"/>
      <c r="I77" s="1"/>
      <c r="J77" s="1"/>
      <c r="K77" s="1"/>
      <c r="L77" s="1"/>
      <c r="M77" s="1"/>
      <c r="N77" s="1"/>
      <c r="O77" s="1"/>
      <c r="P77" s="1"/>
      <c r="Q77" s="1"/>
      <c r="R77" s="1"/>
      <c r="S77" s="1"/>
      <c r="T77" s="1"/>
      <c r="U77" s="1"/>
    </row>
    <row r="78" spans="1:21" ht="15.5" x14ac:dyDescent="0.35">
      <c r="A78" s="1"/>
      <c r="B78" s="1"/>
      <c r="C78" s="1"/>
      <c r="D78" s="1"/>
      <c r="E78" s="1"/>
      <c r="F78" s="1"/>
      <c r="G78" s="1"/>
      <c r="H78" s="1"/>
      <c r="I78" s="1"/>
      <c r="J78" s="1"/>
      <c r="K78" s="1"/>
      <c r="L78" s="1"/>
      <c r="M78" s="1"/>
      <c r="N78" s="1"/>
      <c r="O78" s="1"/>
      <c r="P78" s="1"/>
      <c r="Q78" s="1"/>
      <c r="R78" s="1"/>
      <c r="S78" s="1"/>
      <c r="T78" s="1"/>
      <c r="U78" s="1"/>
    </row>
    <row r="79" spans="1:21" ht="15.5" x14ac:dyDescent="0.35">
      <c r="A79" s="1"/>
      <c r="B79" s="1"/>
      <c r="C79" s="1"/>
      <c r="D79" s="1"/>
      <c r="E79" s="1"/>
      <c r="F79" s="1"/>
      <c r="G79" s="1"/>
      <c r="H79" s="1"/>
      <c r="I79" s="1"/>
      <c r="J79" s="1"/>
      <c r="K79" s="1"/>
      <c r="L79" s="1"/>
      <c r="M79" s="1"/>
      <c r="N79" s="1"/>
      <c r="O79" s="1"/>
      <c r="P79" s="1"/>
      <c r="Q79" s="1"/>
      <c r="R79" s="1"/>
      <c r="S79" s="1"/>
      <c r="T79" s="1"/>
      <c r="U79" s="1"/>
    </row>
    <row r="80" spans="1:21" ht="15.5" x14ac:dyDescent="0.35">
      <c r="A80" s="1"/>
      <c r="B80" s="1"/>
      <c r="C80" s="1"/>
      <c r="D80" s="1"/>
      <c r="E80" s="1"/>
      <c r="F80" s="1"/>
      <c r="G80" s="1"/>
      <c r="H80" s="1"/>
      <c r="I80" s="1"/>
      <c r="J80" s="1"/>
      <c r="K80" s="1"/>
      <c r="L80" s="1"/>
      <c r="M80" s="1"/>
      <c r="N80" s="1"/>
      <c r="O80" s="1"/>
      <c r="P80" s="1"/>
      <c r="Q80" s="1"/>
      <c r="R80" s="1"/>
      <c r="S80" s="1"/>
      <c r="T80" s="1"/>
      <c r="U80" s="1"/>
    </row>
    <row r="81" spans="1:21" ht="15.5" x14ac:dyDescent="0.35">
      <c r="A81" s="1"/>
      <c r="B81" s="1"/>
      <c r="C81" s="1"/>
      <c r="D81" s="1"/>
      <c r="E81" s="1"/>
      <c r="F81" s="1"/>
      <c r="G81" s="1"/>
      <c r="H81" s="1"/>
      <c r="I81" s="1"/>
      <c r="J81" s="1"/>
      <c r="K81" s="1"/>
      <c r="L81" s="1"/>
      <c r="M81" s="1"/>
      <c r="N81" s="1"/>
      <c r="O81" s="1"/>
      <c r="P81" s="1"/>
      <c r="Q81" s="1"/>
      <c r="R81" s="1"/>
      <c r="S81" s="1"/>
      <c r="T81" s="1"/>
      <c r="U81" s="1"/>
    </row>
  </sheetData>
  <mergeCells count="40">
    <mergeCell ref="B22:N22"/>
    <mergeCell ref="B24:N24"/>
    <mergeCell ref="B23:N23"/>
    <mergeCell ref="B28:N28"/>
    <mergeCell ref="B43:N43"/>
    <mergeCell ref="B42:N42"/>
    <mergeCell ref="B25:N25"/>
    <mergeCell ref="B26:N26"/>
    <mergeCell ref="B27:N27"/>
    <mergeCell ref="A1:I1"/>
    <mergeCell ref="A2:I4"/>
    <mergeCell ref="A5:I5"/>
    <mergeCell ref="A7:I7"/>
    <mergeCell ref="A6:I6"/>
    <mergeCell ref="A8:I8"/>
    <mergeCell ref="A9:I9"/>
    <mergeCell ref="B40:N40"/>
    <mergeCell ref="B41:N41"/>
    <mergeCell ref="B37:N37"/>
    <mergeCell ref="B38:N38"/>
    <mergeCell ref="B39:N39"/>
    <mergeCell ref="B33:N33"/>
    <mergeCell ref="B34:N34"/>
    <mergeCell ref="B35:N35"/>
    <mergeCell ref="B36:N36"/>
    <mergeCell ref="B31:N31"/>
    <mergeCell ref="B32:N32"/>
    <mergeCell ref="B29:N29"/>
    <mergeCell ref="B10:N10"/>
    <mergeCell ref="B11:N11"/>
    <mergeCell ref="B12:N12"/>
    <mergeCell ref="B20:N20"/>
    <mergeCell ref="B21:N21"/>
    <mergeCell ref="B13:N13"/>
    <mergeCell ref="B14:N14"/>
    <mergeCell ref="B16:N16"/>
    <mergeCell ref="B15:N15"/>
    <mergeCell ref="B17:N17"/>
    <mergeCell ref="B18:N18"/>
    <mergeCell ref="B19:N19"/>
  </mergeCells>
  <pageMargins left="0.7" right="0.7" top="0.75" bottom="0.75" header="0.3" footer="0.3"/>
  <pageSetup fitToWidth="0"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4FCE0-221E-4639-8C33-454A76D02BBD}">
  <dimension ref="A1:AK46"/>
  <sheetViews>
    <sheetView topLeftCell="A30" zoomScaleNormal="100" workbookViewId="0">
      <selection activeCell="C44" sqref="C44"/>
    </sheetView>
  </sheetViews>
  <sheetFormatPr defaultColWidth="8.81640625" defaultRowHeight="15.5" x14ac:dyDescent="0.35"/>
  <cols>
    <col min="1" max="1" width="10" style="15" customWidth="1"/>
    <col min="2" max="2" width="18.81640625" style="15" customWidth="1"/>
    <col min="3" max="3" width="20.7265625" style="15" customWidth="1"/>
    <col min="4" max="4" width="9.54296875" style="15" bestFit="1" customWidth="1"/>
    <col min="5" max="5" width="8.26953125" style="15" bestFit="1" customWidth="1"/>
    <col min="6" max="6" width="8.81640625" style="15" customWidth="1"/>
    <col min="7" max="13" width="8.26953125" style="15" bestFit="1" customWidth="1"/>
    <col min="14" max="15" width="8.7265625" style="15" bestFit="1" customWidth="1"/>
    <col min="16" max="28" width="8.26953125" style="15" bestFit="1" customWidth="1"/>
    <col min="29" max="30" width="9.26953125" style="15" bestFit="1" customWidth="1"/>
    <col min="31" max="31" width="11.26953125" style="15" customWidth="1"/>
    <col min="32" max="32" width="9.26953125" style="15" bestFit="1" customWidth="1"/>
    <col min="33" max="33" width="8.81640625" style="15"/>
    <col min="34" max="34" width="9.54296875" style="15" bestFit="1" customWidth="1"/>
    <col min="35" max="35" width="9.81640625" style="15" customWidth="1"/>
    <col min="36" max="36" width="10.81640625" style="15" bestFit="1" customWidth="1"/>
    <col min="37" max="37" width="11.453125" style="15" bestFit="1" customWidth="1"/>
    <col min="38" max="16384" width="8.81640625" style="15"/>
  </cols>
  <sheetData>
    <row r="1" spans="1:37" s="11" customFormat="1" ht="46.5" x14ac:dyDescent="0.35">
      <c r="A1" s="72"/>
      <c r="B1" s="73" t="s">
        <v>39</v>
      </c>
      <c r="C1" s="74" t="s">
        <v>40</v>
      </c>
      <c r="D1" s="75" t="s">
        <v>472</v>
      </c>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row>
    <row r="2" spans="1:37" x14ac:dyDescent="0.35">
      <c r="A2" s="72">
        <f>'SAV Acres'!A8</f>
        <v>1984</v>
      </c>
      <c r="B2" s="76">
        <f>'SAV Acres'!C8</f>
        <v>38227.645178999999</v>
      </c>
      <c r="C2" s="76">
        <f>'SAV Acres'!E8</f>
        <v>730.55600399999992</v>
      </c>
      <c r="D2" s="77">
        <f>'Salinity Zone Totals'!$B$62</f>
        <v>196600</v>
      </c>
      <c r="E2" s="13"/>
      <c r="F2" s="12"/>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4"/>
    </row>
    <row r="3" spans="1:37" x14ac:dyDescent="0.35">
      <c r="A3" s="72">
        <f>'SAV Acres'!A9</f>
        <v>1985</v>
      </c>
      <c r="B3" s="76">
        <f>'SAV Acres'!C9</f>
        <v>49107.898478999996</v>
      </c>
      <c r="C3" s="76">
        <f>'SAV Acres'!E9</f>
        <v>0</v>
      </c>
      <c r="D3" s="77">
        <f>'Salinity Zone Totals'!$B$62</f>
        <v>196600</v>
      </c>
      <c r="F3" s="16"/>
      <c r="AC3" s="13"/>
      <c r="AH3" s="17"/>
      <c r="AI3" s="13"/>
      <c r="AJ3" s="17"/>
    </row>
    <row r="4" spans="1:37" x14ac:dyDescent="0.35">
      <c r="A4" s="72">
        <f>'SAV Acres'!A10</f>
        <v>1986</v>
      </c>
      <c r="B4" s="76">
        <f>'SAV Acres'!C10</f>
        <v>47413.662896999987</v>
      </c>
      <c r="C4" s="76">
        <f>'SAV Acres'!E10</f>
        <v>275.99715899999995</v>
      </c>
      <c r="D4" s="77">
        <f>'Salinity Zone Totals'!$B$62</f>
        <v>196600</v>
      </c>
    </row>
    <row r="5" spans="1:37" x14ac:dyDescent="0.35">
      <c r="A5" s="72">
        <f>'SAV Acres'!A11</f>
        <v>1987</v>
      </c>
      <c r="B5" s="76">
        <f>'SAV Acres'!C11</f>
        <v>49639.95102</v>
      </c>
      <c r="C5" s="76">
        <f>'SAV Acres'!E11</f>
        <v>0</v>
      </c>
      <c r="D5" s="77">
        <f>'Salinity Zone Totals'!$B$62</f>
        <v>196600</v>
      </c>
    </row>
    <row r="6" spans="1:37" x14ac:dyDescent="0.35">
      <c r="A6" s="72">
        <f>'SAV Acres'!A12</f>
        <v>1988</v>
      </c>
      <c r="B6" s="80" t="s">
        <v>485</v>
      </c>
      <c r="C6" s="80"/>
      <c r="D6" s="77">
        <f>'Salinity Zone Totals'!$B$62</f>
        <v>196600</v>
      </c>
    </row>
    <row r="7" spans="1:37" x14ac:dyDescent="0.35">
      <c r="A7" s="72">
        <f>'SAV Acres'!A13</f>
        <v>1989</v>
      </c>
      <c r="B7" s="76">
        <f>'SAV Acres'!C13</f>
        <v>59681.24115899999</v>
      </c>
      <c r="C7" s="76">
        <f>'SAV Acres'!E13</f>
        <v>0</v>
      </c>
      <c r="D7" s="77">
        <f>'Salinity Zone Totals'!$B$62</f>
        <v>196600</v>
      </c>
    </row>
    <row r="8" spans="1:37" x14ac:dyDescent="0.35">
      <c r="A8" s="72">
        <f>'SAV Acres'!A14</f>
        <v>1990</v>
      </c>
      <c r="B8" s="76">
        <f>'SAV Acres'!C14</f>
        <v>60027.170447999997</v>
      </c>
      <c r="C8" s="76">
        <f>'SAV Acres'!E14</f>
        <v>0</v>
      </c>
      <c r="D8" s="77">
        <f>'Salinity Zone Totals'!$B$62</f>
        <v>196600</v>
      </c>
    </row>
    <row r="9" spans="1:37" x14ac:dyDescent="0.35">
      <c r="A9" s="72">
        <f>'SAV Acres'!A15</f>
        <v>1991</v>
      </c>
      <c r="B9" s="76">
        <f>'SAV Acres'!C15</f>
        <v>63321.863366999998</v>
      </c>
      <c r="C9" s="76">
        <f>'SAV Acres'!E15</f>
        <v>0</v>
      </c>
      <c r="D9" s="77">
        <f>'Salinity Zone Totals'!$B$62</f>
        <v>196600</v>
      </c>
    </row>
    <row r="10" spans="1:37" x14ac:dyDescent="0.35">
      <c r="A10" s="72">
        <f>'SAV Acres'!A16</f>
        <v>1992</v>
      </c>
      <c r="B10" s="76">
        <f>'SAV Acres'!C16</f>
        <v>70590.20864099999</v>
      </c>
      <c r="C10" s="76">
        <f>'SAV Acres'!E16</f>
        <v>0</v>
      </c>
      <c r="D10" s="77">
        <f>'Salinity Zone Totals'!$B$62</f>
        <v>196600</v>
      </c>
    </row>
    <row r="11" spans="1:37" x14ac:dyDescent="0.35">
      <c r="A11" s="72">
        <f>'SAV Acres'!A17</f>
        <v>1993</v>
      </c>
      <c r="B11" s="76">
        <f>'SAV Acres'!C17</f>
        <v>73114.190180999984</v>
      </c>
      <c r="C11" s="76">
        <f>'SAV Acres'!E17</f>
        <v>0</v>
      </c>
      <c r="D11" s="77">
        <f>'Salinity Zone Totals'!$B$62</f>
        <v>196600</v>
      </c>
    </row>
    <row r="12" spans="1:37" x14ac:dyDescent="0.35">
      <c r="A12" s="72">
        <f>'SAV Acres'!A18</f>
        <v>1994</v>
      </c>
      <c r="B12" s="76">
        <f>'SAV Acres'!C18</f>
        <v>65446.119770999991</v>
      </c>
      <c r="C12" s="76">
        <f>'SAV Acres'!E18</f>
        <v>0</v>
      </c>
      <c r="D12" s="77">
        <f>'Salinity Zone Totals'!$B$62</f>
        <v>196600</v>
      </c>
    </row>
    <row r="13" spans="1:37" x14ac:dyDescent="0.35">
      <c r="A13" s="72">
        <f>'SAV Acres'!A19</f>
        <v>1995</v>
      </c>
      <c r="B13" s="76">
        <f>'SAV Acres'!C19</f>
        <v>59928.598269000002</v>
      </c>
      <c r="C13" s="76">
        <f>'SAV Acres'!E19</f>
        <v>0</v>
      </c>
      <c r="D13" s="77">
        <f>'Salinity Zone Totals'!$B$62</f>
        <v>196600</v>
      </c>
    </row>
    <row r="14" spans="1:37" x14ac:dyDescent="0.35">
      <c r="A14" s="72">
        <f>'SAV Acres'!A20</f>
        <v>1996</v>
      </c>
      <c r="B14" s="76">
        <f>'SAV Acres'!C20</f>
        <v>63496.372448999988</v>
      </c>
      <c r="C14" s="76">
        <f>'SAV Acres'!E20</f>
        <v>0</v>
      </c>
      <c r="D14" s="77">
        <f>'Salinity Zone Totals'!$B$62</f>
        <v>196600</v>
      </c>
    </row>
    <row r="15" spans="1:37" x14ac:dyDescent="0.35">
      <c r="A15" s="72">
        <f>'SAV Acres'!A21</f>
        <v>1997</v>
      </c>
      <c r="B15" s="76">
        <f>'SAV Acres'!C21</f>
        <v>69269.232713999998</v>
      </c>
      <c r="C15" s="76">
        <f>'SAV Acres'!E21</f>
        <v>0</v>
      </c>
      <c r="D15" s="77">
        <f>'Salinity Zone Totals'!$B$62</f>
        <v>196600</v>
      </c>
    </row>
    <row r="16" spans="1:37" x14ac:dyDescent="0.35">
      <c r="A16" s="72">
        <f>'SAV Acres'!A22</f>
        <v>1998</v>
      </c>
      <c r="B16" s="76">
        <f>'SAV Acres'!C22</f>
        <v>63517.500353999996</v>
      </c>
      <c r="C16" s="76">
        <f>'SAV Acres'!E22</f>
        <v>0</v>
      </c>
      <c r="D16" s="77">
        <f>'Salinity Zone Totals'!$B$62</f>
        <v>196600</v>
      </c>
    </row>
    <row r="17" spans="1:4" x14ac:dyDescent="0.35">
      <c r="A17" s="72">
        <f>'SAV Acres'!A23</f>
        <v>1999</v>
      </c>
      <c r="B17" s="76">
        <f>'SAV Acres'!C23</f>
        <v>64717.664201999993</v>
      </c>
      <c r="C17" s="76">
        <f>'SAV Acres'!E23</f>
        <v>3382.0335617920064</v>
      </c>
      <c r="D17" s="77">
        <f>'Salinity Zone Totals'!$B$62</f>
        <v>196600</v>
      </c>
    </row>
    <row r="18" spans="1:4" x14ac:dyDescent="0.35">
      <c r="A18" s="72">
        <f>'SAV Acres'!A24</f>
        <v>2000</v>
      </c>
      <c r="B18" s="76">
        <f>'SAV Acres'!C24</f>
        <v>69156.476420999999</v>
      </c>
      <c r="C18" s="76">
        <f>'SAV Acres'!E24</f>
        <v>0</v>
      </c>
      <c r="D18" s="77">
        <f>'Salinity Zone Totals'!$B$62</f>
        <v>196600</v>
      </c>
    </row>
    <row r="19" spans="1:4" x14ac:dyDescent="0.35">
      <c r="A19" s="72">
        <f>'SAV Acres'!A25</f>
        <v>2001</v>
      </c>
      <c r="B19" s="76">
        <f>'SAV Acres'!C25</f>
        <v>77889.195554999998</v>
      </c>
      <c r="C19" s="76">
        <f>'SAV Acres'!E25</f>
        <v>7525.2794958075401</v>
      </c>
      <c r="D19" s="77">
        <f>'Salinity Zone Totals'!$B$62</f>
        <v>196600</v>
      </c>
    </row>
    <row r="20" spans="1:4" x14ac:dyDescent="0.35">
      <c r="A20" s="72">
        <f>'SAV Acres'!A26</f>
        <v>2002</v>
      </c>
      <c r="B20" s="76">
        <f>'SAV Acres'!C26</f>
        <v>89659.069565999991</v>
      </c>
      <c r="C20" s="76">
        <f>'SAV Acres'!E26</f>
        <v>0</v>
      </c>
      <c r="D20" s="77">
        <f>'Salinity Zone Totals'!$B$62</f>
        <v>196600</v>
      </c>
    </row>
    <row r="21" spans="1:4" x14ac:dyDescent="0.35">
      <c r="A21" s="72">
        <f>'SAV Acres'!A27</f>
        <v>2003</v>
      </c>
      <c r="B21" s="76">
        <f>'SAV Acres'!C27</f>
        <v>61695.261791999998</v>
      </c>
      <c r="C21" s="76">
        <f>'SAV Acres'!E27</f>
        <v>1831.6674902754603</v>
      </c>
      <c r="D21" s="77">
        <f>'Salinity Zone Totals'!$B$62</f>
        <v>196600</v>
      </c>
    </row>
    <row r="22" spans="1:4" x14ac:dyDescent="0.35">
      <c r="A22" s="72">
        <f>'SAV Acres'!A28</f>
        <v>2004</v>
      </c>
      <c r="B22" s="76">
        <f>'SAV Acres'!C28</f>
        <v>72945.315206999992</v>
      </c>
      <c r="C22" s="76">
        <f>'SAV Acres'!E28</f>
        <v>0</v>
      </c>
      <c r="D22" s="77">
        <f>'Salinity Zone Totals'!$B$62</f>
        <v>196600</v>
      </c>
    </row>
    <row r="23" spans="1:4" x14ac:dyDescent="0.35">
      <c r="A23" s="72">
        <f>'SAV Acres'!A29</f>
        <v>2005</v>
      </c>
      <c r="B23" s="76">
        <f>'SAV Acres'!C29</f>
        <v>78262.900007999997</v>
      </c>
      <c r="C23" s="76">
        <f>'SAV Acres'!E29</f>
        <v>0</v>
      </c>
      <c r="D23" s="77">
        <f>'Salinity Zone Totals'!$B$62</f>
        <v>196600</v>
      </c>
    </row>
    <row r="24" spans="1:4" x14ac:dyDescent="0.35">
      <c r="A24" s="72">
        <f>'SAV Acres'!A30</f>
        <v>2006</v>
      </c>
      <c r="B24" s="76">
        <f>'SAV Acres'!C30</f>
        <v>59160.432122999999</v>
      </c>
      <c r="C24" s="76">
        <f>'SAV Acres'!E30</f>
        <v>0</v>
      </c>
      <c r="D24" s="77">
        <f>'Salinity Zone Totals'!$B$62</f>
        <v>196600</v>
      </c>
    </row>
    <row r="25" spans="1:4" x14ac:dyDescent="0.35">
      <c r="A25" s="72">
        <f>'SAV Acres'!A31</f>
        <v>2007</v>
      </c>
      <c r="B25" s="76">
        <f>'SAV Acres'!C31</f>
        <v>64917.477347999986</v>
      </c>
      <c r="C25" s="76">
        <f>'SAV Acres'!E31</f>
        <v>0</v>
      </c>
      <c r="D25" s="77">
        <f>'Salinity Zone Totals'!$B$62</f>
        <v>196600</v>
      </c>
    </row>
    <row r="26" spans="1:4" x14ac:dyDescent="0.35">
      <c r="A26" s="72">
        <f>'SAV Acres'!A32</f>
        <v>2008</v>
      </c>
      <c r="B26" s="76">
        <f>'SAV Acres'!C32</f>
        <v>76860.25422599999</v>
      </c>
      <c r="C26" s="76">
        <f>'SAV Acres'!E32</f>
        <v>0</v>
      </c>
      <c r="D26" s="77">
        <f>'Salinity Zone Totals'!$B$62</f>
        <v>196600</v>
      </c>
    </row>
    <row r="27" spans="1:4" x14ac:dyDescent="0.35">
      <c r="A27" s="72">
        <f>'SAV Acres'!A33</f>
        <v>2009</v>
      </c>
      <c r="B27" s="76">
        <f>'SAV Acres'!C33</f>
        <v>85914.463469999988</v>
      </c>
      <c r="C27" s="76">
        <f>'SAV Acres'!E33</f>
        <v>0</v>
      </c>
      <c r="D27" s="77">
        <f>'Salinity Zone Totals'!$B$62</f>
        <v>196600</v>
      </c>
    </row>
    <row r="28" spans="1:4" x14ac:dyDescent="0.35">
      <c r="A28" s="72">
        <f>'SAV Acres'!A34</f>
        <v>2010</v>
      </c>
      <c r="B28" s="76">
        <f>'SAV Acres'!C34</f>
        <v>79664.112551999991</v>
      </c>
      <c r="C28" s="76">
        <f>'SAV Acres'!E34</f>
        <v>0</v>
      </c>
      <c r="D28" s="77">
        <f>'Salinity Zone Totals'!$B$62</f>
        <v>196600</v>
      </c>
    </row>
    <row r="29" spans="1:4" x14ac:dyDescent="0.35">
      <c r="A29" s="72">
        <f>'SAV Acres'!A35</f>
        <v>2011</v>
      </c>
      <c r="B29" s="76">
        <f>'SAV Acres'!C35</f>
        <v>57964.370300999995</v>
      </c>
      <c r="C29" s="76">
        <f>'SAV Acres'!E35</f>
        <v>5118.699928472015</v>
      </c>
      <c r="D29" s="77">
        <f>'Salinity Zone Totals'!$B$62</f>
        <v>196600</v>
      </c>
    </row>
    <row r="30" spans="1:4" x14ac:dyDescent="0.35">
      <c r="A30" s="72">
        <f>'SAV Acres'!A36</f>
        <v>2012</v>
      </c>
      <c r="B30" s="76">
        <f>'SAV Acres'!C36</f>
        <v>48195.024717</v>
      </c>
      <c r="C30" s="76">
        <f>'SAV Acres'!E36</f>
        <v>0</v>
      </c>
      <c r="D30" s="77">
        <f>'Salinity Zone Totals'!$B$62</f>
        <v>196600</v>
      </c>
    </row>
    <row r="31" spans="1:4" x14ac:dyDescent="0.35">
      <c r="A31" s="72">
        <f>'SAV Acres'!A37</f>
        <v>2013</v>
      </c>
      <c r="B31" s="76">
        <f>'SAV Acres'!C37</f>
        <v>59711.092321876684</v>
      </c>
      <c r="C31" s="76">
        <f>'SAV Acres'!E37</f>
        <v>0</v>
      </c>
      <c r="D31" s="77">
        <f>'Salinity Zone Totals'!$B$62</f>
        <v>196600</v>
      </c>
    </row>
    <row r="32" spans="1:4" x14ac:dyDescent="0.35">
      <c r="A32" s="72">
        <f>'SAV Acres'!A38</f>
        <v>2014</v>
      </c>
      <c r="B32" s="76">
        <f>'SAV Acres'!C38</f>
        <v>75438.259730999998</v>
      </c>
      <c r="C32" s="76">
        <f>'SAV Acres'!E38</f>
        <v>0</v>
      </c>
      <c r="D32" s="77">
        <f>'Salinity Zone Totals'!$B$62</f>
        <v>196600</v>
      </c>
    </row>
    <row r="33" spans="1:4" x14ac:dyDescent="0.35">
      <c r="A33" s="72">
        <f>'SAV Acres'!A39</f>
        <v>2015</v>
      </c>
      <c r="B33" s="76">
        <f>'SAV Acres'!C39</f>
        <v>92314.804271891437</v>
      </c>
      <c r="C33" s="76">
        <f>'SAV Acres'!E39</f>
        <v>0</v>
      </c>
      <c r="D33" s="77">
        <f>'Salinity Zone Totals'!$B$62</f>
        <v>196600</v>
      </c>
    </row>
    <row r="34" spans="1:4" x14ac:dyDescent="0.35">
      <c r="A34" s="72">
        <f>'SAV Acres'!A40</f>
        <v>2016</v>
      </c>
      <c r="B34" s="76">
        <f>'SAV Acres'!C40</f>
        <v>97666.786470602572</v>
      </c>
      <c r="C34" s="76">
        <f>'SAV Acres'!E40</f>
        <v>1951.4341943347861</v>
      </c>
      <c r="D34" s="77">
        <f>'Salinity Zone Totals'!$B$62</f>
        <v>196600</v>
      </c>
    </row>
    <row r="35" spans="1:4" x14ac:dyDescent="0.35">
      <c r="A35" s="72">
        <f>'SAV Acres'!A41</f>
        <v>2017</v>
      </c>
      <c r="B35" s="76">
        <f>'SAV Acres'!C41</f>
        <v>104892.87621719918</v>
      </c>
      <c r="C35" s="76">
        <f>'SAV Acres'!E41</f>
        <v>0</v>
      </c>
      <c r="D35" s="77">
        <f>'Salinity Zone Totals'!$B$62</f>
        <v>196600</v>
      </c>
    </row>
    <row r="36" spans="1:4" x14ac:dyDescent="0.35">
      <c r="A36" s="72">
        <f>'SAV Acres'!A42</f>
        <v>2018</v>
      </c>
      <c r="B36" s="76">
        <f>'SAV Acres'!C42</f>
        <v>99511.221710999976</v>
      </c>
      <c r="C36" s="76">
        <f>'SAV Acres'!E42</f>
        <v>8566.6391228212015</v>
      </c>
      <c r="D36" s="77">
        <f>'Salinity Zone Totals'!$B$62</f>
        <v>196600</v>
      </c>
    </row>
    <row r="37" spans="1:4" x14ac:dyDescent="0.35">
      <c r="A37" s="72">
        <f>'SAV Acres'!A43</f>
        <v>2019</v>
      </c>
      <c r="B37" s="76">
        <f>'SAV Acres'!C43</f>
        <v>66684.118055899788</v>
      </c>
      <c r="C37" s="76">
        <f>'SAV Acres'!E43</f>
        <v>0</v>
      </c>
      <c r="D37" s="77">
        <f>'Salinity Zone Totals'!$B$62</f>
        <v>196600</v>
      </c>
    </row>
    <row r="38" spans="1:4" x14ac:dyDescent="0.35">
      <c r="A38" s="72">
        <f>'SAV Acres'!A44</f>
        <v>2020</v>
      </c>
      <c r="B38" s="76">
        <f>'SAV Acres'!C44</f>
        <v>63131.589072218645</v>
      </c>
      <c r="C38" s="76">
        <f>'SAV Acres'!E44</f>
        <v>0</v>
      </c>
      <c r="D38" s="77">
        <f>'Salinity Zone Totals'!$B$62</f>
        <v>196600</v>
      </c>
    </row>
    <row r="39" spans="1:4" x14ac:dyDescent="0.35">
      <c r="A39" s="72">
        <f>'SAV Acres'!A45</f>
        <v>2021</v>
      </c>
      <c r="B39" s="76">
        <f>'SAV Acres'!C45</f>
        <v>68025.271031089782</v>
      </c>
      <c r="C39" s="76">
        <f>'SAV Acres'!E45</f>
        <v>65.995023319630477</v>
      </c>
      <c r="D39" s="77">
        <f>'Salinity Zone Totals'!$B$62</f>
        <v>196600</v>
      </c>
    </row>
    <row r="40" spans="1:4" x14ac:dyDescent="0.35">
      <c r="A40" s="72">
        <f>'SAV Acres'!A46</f>
        <v>2022</v>
      </c>
      <c r="B40" s="76">
        <f>'SAV Acres'!C46</f>
        <v>77424.911624774148</v>
      </c>
      <c r="C40" s="76">
        <f>'SAV Acres'!E46</f>
        <v>0</v>
      </c>
      <c r="D40" s="77">
        <f>'Salinity Zone Totals'!$B$62</f>
        <v>196600</v>
      </c>
    </row>
    <row r="41" spans="1:4" x14ac:dyDescent="0.35">
      <c r="A41" s="72">
        <f>'SAV Acres'!A47</f>
        <v>2023</v>
      </c>
      <c r="B41" s="76">
        <f>'SAV Acres'!C47</f>
        <v>79716.401027999993</v>
      </c>
      <c r="C41" s="76">
        <f>'SAV Acres'!E47</f>
        <v>3702.5455621910282</v>
      </c>
      <c r="D41" s="77">
        <f>'Salinity Zone Totals'!$B$62</f>
        <v>196600</v>
      </c>
    </row>
    <row r="42" spans="1:4" x14ac:dyDescent="0.35">
      <c r="A42" s="72">
        <f>'SAV Acres'!A48</f>
        <v>2024</v>
      </c>
      <c r="B42" s="76">
        <f>'SAV Acres'!C48</f>
        <v>83251.773163714737</v>
      </c>
      <c r="C42" s="76">
        <f>'SAV Acres'!E48</f>
        <v>0</v>
      </c>
      <c r="D42" s="77">
        <f>'Salinity Zone Totals'!$B$62</f>
        <v>196600</v>
      </c>
    </row>
    <row r="43" spans="1:4" x14ac:dyDescent="0.35">
      <c r="A43" s="106">
        <f>'SAV Acres'!A49</f>
        <v>2025</v>
      </c>
      <c r="B43" s="107">
        <f>'SAV Acres'!C49</f>
        <v>82968.872116010607</v>
      </c>
      <c r="C43" s="107">
        <f>'SAV Acres'!E49</f>
        <v>6416.5126936347478</v>
      </c>
      <c r="D43" s="77">
        <f>'Salinity Zone Totals'!$B$62</f>
        <v>196600</v>
      </c>
    </row>
    <row r="44" spans="1:4" x14ac:dyDescent="0.35">
      <c r="A44" s="78"/>
      <c r="B44" s="78"/>
      <c r="C44" s="78"/>
      <c r="D44" s="78"/>
    </row>
    <row r="45" spans="1:4" x14ac:dyDescent="0.35">
      <c r="A45" s="78"/>
      <c r="B45" s="78"/>
      <c r="C45" s="78"/>
      <c r="D45" s="78"/>
    </row>
    <row r="46" spans="1:4" x14ac:dyDescent="0.35">
      <c r="A46" s="79" t="s">
        <v>471</v>
      </c>
      <c r="B46" s="78"/>
      <c r="C46" s="78"/>
      <c r="D46" s="78"/>
    </row>
  </sheetData>
  <mergeCells count="1">
    <mergeCell ref="B6:C6"/>
  </mergeCells>
  <pageMargins left="0.75" right="0.75" top="1" bottom="1" header="0.5" footer="0.5"/>
  <pageSetup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75B105-1A16-4632-B336-7152F557DDC4}">
  <dimension ref="A1:Z83"/>
  <sheetViews>
    <sheetView workbookViewId="0">
      <pane xSplit="1" ySplit="1" topLeftCell="B40" activePane="bottomRight" state="frozen"/>
      <selection activeCell="O44" sqref="O44"/>
      <selection pane="topRight" activeCell="O44" sqref="O44"/>
      <selection pane="bottomLeft" activeCell="O44" sqref="O44"/>
      <selection pane="bottomRight" activeCell="H44" sqref="H44"/>
    </sheetView>
  </sheetViews>
  <sheetFormatPr defaultColWidth="8.81640625" defaultRowHeight="12.5" x14ac:dyDescent="0.25"/>
  <cols>
    <col min="1" max="1" width="18" style="18" customWidth="1"/>
    <col min="2" max="2" width="9.90625" style="18" bestFit="1" customWidth="1"/>
    <col min="3" max="3" width="13.81640625" style="18" customWidth="1"/>
    <col min="4" max="4" width="10.08984375" style="18" bestFit="1" customWidth="1"/>
    <col min="5" max="5" width="13.7265625" style="18" customWidth="1"/>
    <col min="6" max="6" width="15.81640625" style="18" customWidth="1"/>
    <col min="7" max="7" width="17.26953125" style="18" customWidth="1"/>
    <col min="8" max="8" width="13.90625" style="18" customWidth="1"/>
    <col min="9" max="9" width="46" style="18" bestFit="1" customWidth="1"/>
    <col min="10" max="10" width="24.08984375" style="18" customWidth="1"/>
    <col min="11" max="11" width="17.08984375" style="18" customWidth="1"/>
    <col min="12" max="12" width="14.54296875" style="18" customWidth="1"/>
    <col min="13" max="13" width="11.54296875" style="18" bestFit="1" customWidth="1"/>
    <col min="14" max="14" width="17.453125" style="18" customWidth="1"/>
    <col min="15" max="15" width="17.81640625" style="18" customWidth="1"/>
    <col min="16" max="16" width="13.54296875" style="18" customWidth="1"/>
    <col min="17" max="17" width="8.81640625" style="18"/>
    <col min="18" max="20" width="9.1796875" style="18" customWidth="1"/>
    <col min="21" max="16384" width="8.81640625" style="18"/>
  </cols>
  <sheetData>
    <row r="1" spans="1:26" ht="62" x14ac:dyDescent="0.35">
      <c r="A1" s="78"/>
      <c r="B1" s="101" t="s">
        <v>41</v>
      </c>
      <c r="C1" s="101" t="s">
        <v>42</v>
      </c>
      <c r="D1" s="102" t="s">
        <v>43</v>
      </c>
      <c r="E1" s="102" t="s">
        <v>44</v>
      </c>
      <c r="F1" s="102" t="s">
        <v>45</v>
      </c>
      <c r="G1" s="102" t="s">
        <v>46</v>
      </c>
      <c r="H1" s="102" t="s">
        <v>492</v>
      </c>
      <c r="I1" s="102" t="s">
        <v>47</v>
      </c>
      <c r="J1" s="100" t="s">
        <v>48</v>
      </c>
      <c r="K1" s="100" t="s">
        <v>49</v>
      </c>
      <c r="L1" s="100" t="s">
        <v>50</v>
      </c>
      <c r="M1" s="100" t="s">
        <v>51</v>
      </c>
      <c r="N1" s="100" t="s">
        <v>52</v>
      </c>
      <c r="O1" s="100" t="s">
        <v>486</v>
      </c>
      <c r="P1" s="100" t="s">
        <v>487</v>
      </c>
      <c r="Q1" s="78"/>
      <c r="R1" s="78"/>
      <c r="S1" s="78"/>
      <c r="T1" s="78"/>
      <c r="U1" s="78"/>
      <c r="V1" s="78"/>
      <c r="W1" s="78"/>
      <c r="X1" s="78"/>
      <c r="Y1" s="78"/>
      <c r="Z1" s="78"/>
    </row>
    <row r="2" spans="1:26" ht="15.5" x14ac:dyDescent="0.35">
      <c r="A2" s="82">
        <v>1978</v>
      </c>
      <c r="B2" s="83">
        <f>'Density by Salinity Zone'!AA3</f>
        <v>16752.539354943143</v>
      </c>
      <c r="C2" s="83">
        <f>B2*2.4711</f>
        <v>41397.199999999997</v>
      </c>
      <c r="D2" s="84"/>
      <c r="E2" s="84"/>
      <c r="F2" s="84"/>
      <c r="G2" s="83">
        <f>C2+E2</f>
        <v>41397.199999999997</v>
      </c>
      <c r="H2" s="85">
        <f>(G2/'Salinity Zone Totals'!$B$62)*100</f>
        <v>21.056561546286876</v>
      </c>
      <c r="I2" s="78" t="s">
        <v>53</v>
      </c>
      <c r="J2" s="86">
        <f>'Density by Salinity Zone'!R3*2.4711/1000</f>
        <v>20.219157974999998</v>
      </c>
      <c r="K2" s="86">
        <f>'Density by Salinity Zone'!S3*2.4711/1000</f>
        <v>2.2270294529999997</v>
      </c>
      <c r="L2" s="86">
        <f>'Density by Salinity Zone'!T3*2.4711/1000</f>
        <v>5.7898120109999986</v>
      </c>
      <c r="M2" s="86">
        <f>'Density by Salinity Zone'!U3*2.4711/1000</f>
        <v>10.37145381</v>
      </c>
      <c r="N2" s="86">
        <f>'Density by Salinity Zone'!V3*2.4711/1000</f>
        <v>2.808331017</v>
      </c>
      <c r="O2" s="87">
        <f t="shared" ref="O2:O31" si="0">SUM((N2/(C2/1000)*100))</f>
        <v>6.7838670658885141</v>
      </c>
      <c r="P2" s="88"/>
      <c r="Q2" s="78"/>
      <c r="R2" s="78"/>
      <c r="S2" s="78"/>
      <c r="T2" s="78"/>
      <c r="U2" s="78"/>
      <c r="V2" s="78"/>
      <c r="W2" s="78"/>
      <c r="X2" s="78"/>
      <c r="Y2" s="78"/>
      <c r="Z2" s="78"/>
    </row>
    <row r="3" spans="1:26" ht="15.5" x14ac:dyDescent="0.35">
      <c r="A3" s="82">
        <v>1979</v>
      </c>
      <c r="B3" s="78"/>
      <c r="C3" s="83"/>
      <c r="D3" s="84"/>
      <c r="E3" s="84"/>
      <c r="F3" s="84"/>
      <c r="G3" s="83"/>
      <c r="H3" s="85"/>
      <c r="I3" s="78" t="s">
        <v>54</v>
      </c>
      <c r="J3" s="86"/>
      <c r="K3" s="86"/>
      <c r="L3" s="86"/>
      <c r="M3" s="86"/>
      <c r="N3" s="86"/>
      <c r="O3" s="87"/>
      <c r="P3" s="88"/>
      <c r="Q3" s="78"/>
      <c r="R3" s="78"/>
      <c r="S3" s="78"/>
      <c r="T3" s="78"/>
      <c r="U3" s="78"/>
      <c r="V3" s="78"/>
      <c r="W3" s="78"/>
      <c r="X3" s="78"/>
      <c r="Y3" s="78"/>
      <c r="Z3" s="78"/>
    </row>
    <row r="4" spans="1:26" ht="15.5" x14ac:dyDescent="0.35">
      <c r="A4" s="82">
        <v>1980</v>
      </c>
      <c r="B4" s="78"/>
      <c r="C4" s="83"/>
      <c r="D4" s="84"/>
      <c r="E4" s="84"/>
      <c r="F4" s="84"/>
      <c r="G4" s="83"/>
      <c r="H4" s="85"/>
      <c r="I4" s="78" t="s">
        <v>55</v>
      </c>
      <c r="J4" s="86"/>
      <c r="K4" s="86"/>
      <c r="L4" s="86"/>
      <c r="M4" s="86"/>
      <c r="N4" s="86"/>
      <c r="O4" s="87"/>
      <c r="P4" s="88"/>
      <c r="Q4" s="78"/>
      <c r="R4" s="78"/>
      <c r="S4" s="78"/>
      <c r="T4" s="78"/>
      <c r="U4" s="78"/>
      <c r="V4" s="78"/>
      <c r="W4" s="78"/>
      <c r="X4" s="78"/>
      <c r="Y4" s="78"/>
      <c r="Z4" s="78"/>
    </row>
    <row r="5" spans="1:26" ht="15.5" x14ac:dyDescent="0.35">
      <c r="A5" s="82">
        <v>1981</v>
      </c>
      <c r="B5" s="78"/>
      <c r="C5" s="83"/>
      <c r="D5" s="84"/>
      <c r="E5" s="84"/>
      <c r="F5" s="84"/>
      <c r="G5" s="83"/>
      <c r="H5" s="85"/>
      <c r="I5" s="78"/>
      <c r="J5" s="86"/>
      <c r="K5" s="86"/>
      <c r="L5" s="86"/>
      <c r="M5" s="86"/>
      <c r="N5" s="86"/>
      <c r="O5" s="87"/>
      <c r="P5" s="88"/>
      <c r="Q5" s="78"/>
      <c r="R5" s="78"/>
      <c r="S5" s="78"/>
      <c r="T5" s="78"/>
      <c r="U5" s="78"/>
      <c r="V5" s="78"/>
      <c r="W5" s="78"/>
      <c r="X5" s="78"/>
      <c r="Y5" s="78"/>
      <c r="Z5" s="78"/>
    </row>
    <row r="6" spans="1:26" ht="15.5" x14ac:dyDescent="0.35">
      <c r="A6" s="82">
        <v>1982</v>
      </c>
      <c r="B6" s="78"/>
      <c r="C6" s="83"/>
      <c r="D6" s="84"/>
      <c r="E6" s="84"/>
      <c r="F6" s="84"/>
      <c r="G6" s="83"/>
      <c r="H6" s="85"/>
      <c r="I6" s="78"/>
      <c r="J6" s="86"/>
      <c r="K6" s="86"/>
      <c r="L6" s="86"/>
      <c r="M6" s="86"/>
      <c r="N6" s="86"/>
      <c r="O6" s="87"/>
      <c r="P6" s="88"/>
      <c r="Q6" s="78"/>
      <c r="R6" s="78"/>
      <c r="S6" s="78"/>
      <c r="T6" s="78"/>
      <c r="U6" s="78"/>
      <c r="V6" s="78"/>
      <c r="W6" s="78"/>
      <c r="X6" s="78"/>
      <c r="Y6" s="78"/>
      <c r="Z6" s="78"/>
    </row>
    <row r="7" spans="1:26" ht="15.5" x14ac:dyDescent="0.35">
      <c r="A7" s="82">
        <v>1983</v>
      </c>
      <c r="B7" s="78"/>
      <c r="C7" s="83"/>
      <c r="D7" s="84"/>
      <c r="E7" s="84"/>
      <c r="F7" s="84"/>
      <c r="G7" s="83"/>
      <c r="H7" s="85"/>
      <c r="I7" s="78"/>
      <c r="J7" s="86"/>
      <c r="K7" s="86"/>
      <c r="L7" s="86"/>
      <c r="M7" s="86"/>
      <c r="N7" s="86"/>
      <c r="O7" s="87"/>
      <c r="P7" s="88"/>
      <c r="Q7" s="78"/>
      <c r="R7" s="78"/>
      <c r="S7" s="78"/>
      <c r="T7" s="78"/>
      <c r="U7" s="78"/>
      <c r="V7" s="78"/>
      <c r="W7" s="78"/>
      <c r="X7" s="78"/>
      <c r="Y7" s="78"/>
      <c r="Z7" s="78"/>
    </row>
    <row r="8" spans="1:26" ht="15.5" x14ac:dyDescent="0.35">
      <c r="A8" s="82">
        <v>1984</v>
      </c>
      <c r="B8" s="83">
        <f>'Density by Salinity Zone'!AA4</f>
        <v>15469.89</v>
      </c>
      <c r="C8" s="83">
        <f t="shared" ref="C8:C49" si="1">B8*2.4711</f>
        <v>38227.645178999999</v>
      </c>
      <c r="D8" s="83">
        <f>'Density by Salinity Zone'!AF4</f>
        <v>295.64</v>
      </c>
      <c r="E8" s="85">
        <f>D8*2.4711</f>
        <v>730.55600399999992</v>
      </c>
      <c r="F8" s="85">
        <f>B8+D8</f>
        <v>15765.529999999999</v>
      </c>
      <c r="G8" s="83">
        <f>C8+E8</f>
        <v>38958.201182999997</v>
      </c>
      <c r="H8" s="85">
        <f>(G8/'Salinity Zone Totals'!$B$62)*100</f>
        <v>19.815972117497456</v>
      </c>
      <c r="I8" s="78" t="s">
        <v>56</v>
      </c>
      <c r="J8" s="86"/>
      <c r="K8" s="86">
        <f>'Density by Salinity Zone'!S4*2.4711/1000</f>
        <v>6.8702016419999987</v>
      </c>
      <c r="L8" s="86">
        <f>'Density by Salinity Zone'!T4*2.4711/1000</f>
        <v>7.101101225999999</v>
      </c>
      <c r="M8" s="86">
        <f>'Density by Salinity Zone'!U4*2.4711/1000</f>
        <v>10.504720232999999</v>
      </c>
      <c r="N8" s="86">
        <f>'Density by Salinity Zone'!V4*2.4711/1000</f>
        <v>13.751622078</v>
      </c>
      <c r="O8" s="87">
        <f t="shared" si="0"/>
        <v>35.972977183418884</v>
      </c>
      <c r="P8" s="89">
        <f>G8/90000</f>
        <v>0.43286890203333328</v>
      </c>
      <c r="Q8" s="78"/>
      <c r="R8" s="85"/>
      <c r="S8" s="85"/>
      <c r="T8" s="85"/>
      <c r="U8" s="78"/>
      <c r="V8" s="78"/>
      <c r="W8" s="78"/>
      <c r="X8" s="78"/>
      <c r="Y8" s="78"/>
      <c r="Z8" s="78"/>
    </row>
    <row r="9" spans="1:26" ht="15.5" x14ac:dyDescent="0.35">
      <c r="A9" s="82">
        <v>1985</v>
      </c>
      <c r="B9" s="83">
        <f>'Density by Salinity Zone'!AA5</f>
        <v>19872.89</v>
      </c>
      <c r="C9" s="83">
        <f t="shared" si="1"/>
        <v>49107.898478999996</v>
      </c>
      <c r="D9" s="84"/>
      <c r="E9" s="84"/>
      <c r="F9" s="84"/>
      <c r="G9" s="83">
        <f>C9+E9</f>
        <v>49107.898478999996</v>
      </c>
      <c r="H9" s="85">
        <f>(G9/'Salinity Zone Totals'!$B$62)*100</f>
        <v>24.97858518769074</v>
      </c>
      <c r="I9" s="78"/>
      <c r="J9" s="86"/>
      <c r="K9" s="86">
        <f>'Density by Salinity Zone'!S5*2.4711/1000</f>
        <v>7.9489356359999999</v>
      </c>
      <c r="L9" s="86">
        <f>'Density by Salinity Zone'!T5*2.4711/1000</f>
        <v>10.589281274999999</v>
      </c>
      <c r="M9" s="86">
        <f>'Density by Salinity Zone'!U5*2.4711/1000</f>
        <v>15.318497165999998</v>
      </c>
      <c r="N9" s="86">
        <f>'Density by Salinity Zone'!V5*2.4711/1000</f>
        <v>15.251184402</v>
      </c>
      <c r="O9" s="87">
        <f t="shared" si="0"/>
        <v>31.056479455177382</v>
      </c>
      <c r="P9" s="89">
        <f t="shared" ref="P9:P11" si="2">G9/90000</f>
        <v>0.5456433164333333</v>
      </c>
      <c r="Q9" s="78"/>
      <c r="R9" s="85"/>
      <c r="S9" s="85"/>
      <c r="T9" s="85"/>
      <c r="U9" s="78"/>
      <c r="V9" s="78"/>
      <c r="W9" s="78"/>
      <c r="X9" s="78"/>
      <c r="Y9" s="78"/>
      <c r="Z9" s="78"/>
    </row>
    <row r="10" spans="1:26" ht="15.5" x14ac:dyDescent="0.35">
      <c r="A10" s="82">
        <v>1986</v>
      </c>
      <c r="B10" s="83">
        <f>'Density by Salinity Zone'!AA6</f>
        <v>19187.269999999997</v>
      </c>
      <c r="C10" s="83">
        <f t="shared" si="1"/>
        <v>47413.662896999987</v>
      </c>
      <c r="D10" s="83">
        <f>'Density by Salinity Zone'!AF6</f>
        <v>111.69</v>
      </c>
      <c r="E10" s="85">
        <f>D10*2.4711</f>
        <v>275.99715899999995</v>
      </c>
      <c r="F10" s="85">
        <f>B10+D10</f>
        <v>19298.959999999995</v>
      </c>
      <c r="G10" s="83">
        <f>C10+E10</f>
        <v>47689.660055999986</v>
      </c>
      <c r="H10" s="85">
        <f>(G10/'Salinity Zone Totals'!$B$62)*100</f>
        <v>24.257202469989821</v>
      </c>
      <c r="I10" s="78" t="s">
        <v>56</v>
      </c>
      <c r="J10" s="86"/>
      <c r="K10" s="86">
        <f>'Density by Salinity Zone'!S6*2.4711/1000</f>
        <v>9.1342234619999978</v>
      </c>
      <c r="L10" s="86">
        <f>'Density by Salinity Zone'!T6*2.4711/1000</f>
        <v>8.7137410860000006</v>
      </c>
      <c r="M10" s="86">
        <f>'Density by Salinity Zone'!U6*2.4711/1000</f>
        <v>9.3783681419999994</v>
      </c>
      <c r="N10" s="86">
        <f>'Density by Salinity Zone'!V6*2.4711/1000</f>
        <v>20.187330206999999</v>
      </c>
      <c r="O10" s="87">
        <f t="shared" si="0"/>
        <v>42.577031542267356</v>
      </c>
      <c r="P10" s="89">
        <f t="shared" si="2"/>
        <v>0.52988511173333319</v>
      </c>
      <c r="Q10" s="90"/>
      <c r="R10" s="85"/>
      <c r="S10" s="85"/>
      <c r="T10" s="85"/>
      <c r="U10" s="78"/>
      <c r="V10" s="78"/>
      <c r="W10" s="78"/>
      <c r="X10" s="78"/>
      <c r="Y10" s="78"/>
      <c r="Z10" s="78"/>
    </row>
    <row r="11" spans="1:26" ht="15.5" x14ac:dyDescent="0.35">
      <c r="A11" s="82">
        <v>1987</v>
      </c>
      <c r="B11" s="83">
        <f>'Density by Salinity Zone'!AA7</f>
        <v>20088.2</v>
      </c>
      <c r="C11" s="83">
        <f t="shared" si="1"/>
        <v>49639.95102</v>
      </c>
      <c r="D11" s="83"/>
      <c r="E11" s="84"/>
      <c r="F11" s="84"/>
      <c r="G11" s="83">
        <f>C11+E11</f>
        <v>49639.95102</v>
      </c>
      <c r="H11" s="85">
        <f>(G11/'Salinity Zone Totals'!$B$62)*100</f>
        <v>25.249212115971513</v>
      </c>
      <c r="I11" s="78" t="s">
        <v>57</v>
      </c>
      <c r="J11" s="86"/>
      <c r="K11" s="86">
        <f>'Density by Salinity Zone'!S7*2.4711/1000</f>
        <v>8.9576633669999985</v>
      </c>
      <c r="L11" s="86">
        <f>'Density by Salinity Zone'!T7*2.4711/1000</f>
        <v>7.430820099</v>
      </c>
      <c r="M11" s="86">
        <f>'Density by Salinity Zone'!U7*2.4711/1000</f>
        <v>8.805270629999999</v>
      </c>
      <c r="N11" s="86">
        <f>'Density by Salinity Zone'!V7*2.4711/1000</f>
        <v>24.446196923999999</v>
      </c>
      <c r="O11" s="87">
        <f t="shared" si="0"/>
        <v>49.247020638982086</v>
      </c>
      <c r="P11" s="89">
        <f t="shared" si="2"/>
        <v>0.55155501133333329</v>
      </c>
      <c r="Q11" s="90"/>
      <c r="R11" s="85"/>
      <c r="S11" s="85"/>
      <c r="T11" s="85"/>
      <c r="U11" s="78"/>
      <c r="V11" s="78"/>
      <c r="W11" s="78"/>
      <c r="X11" s="78"/>
      <c r="Y11" s="78"/>
      <c r="Z11" s="78"/>
    </row>
    <row r="12" spans="1:26" ht="15.5" x14ac:dyDescent="0.35">
      <c r="A12" s="82">
        <v>1988</v>
      </c>
      <c r="B12" s="83"/>
      <c r="C12" s="83"/>
      <c r="D12" s="84"/>
      <c r="E12" s="84"/>
      <c r="F12" s="84"/>
      <c r="G12" s="83"/>
      <c r="H12" s="85"/>
      <c r="I12" s="78"/>
      <c r="J12" s="86"/>
      <c r="K12" s="86"/>
      <c r="L12" s="86"/>
      <c r="M12" s="86"/>
      <c r="N12" s="86"/>
      <c r="O12" s="87"/>
      <c r="P12" s="88"/>
      <c r="Q12" s="78"/>
      <c r="R12" s="85"/>
      <c r="S12" s="85"/>
      <c r="T12" s="85"/>
      <c r="U12" s="78"/>
      <c r="V12" s="78"/>
      <c r="W12" s="78"/>
      <c r="X12" s="78"/>
      <c r="Y12" s="78"/>
      <c r="Z12" s="78"/>
    </row>
    <row r="13" spans="1:26" ht="15.5" x14ac:dyDescent="0.35">
      <c r="A13" s="82">
        <v>1989</v>
      </c>
      <c r="B13" s="83">
        <f>'Density by Salinity Zone'!AA8</f>
        <v>24151.69</v>
      </c>
      <c r="C13" s="83">
        <f t="shared" si="1"/>
        <v>59681.24115899999</v>
      </c>
      <c r="D13" s="84"/>
      <c r="E13" s="84"/>
      <c r="F13" s="84"/>
      <c r="G13" s="83">
        <f t="shared" ref="F13:G36" si="3">C13+E13</f>
        <v>59681.24115899999</v>
      </c>
      <c r="H13" s="85">
        <f>(G13/'Salinity Zone Totals'!$B$62)*100</f>
        <v>30.356684211088496</v>
      </c>
      <c r="I13" s="78" t="s">
        <v>57</v>
      </c>
      <c r="J13" s="86"/>
      <c r="K13" s="86">
        <f>'Density by Salinity Zone'!S8*2.4711/1000</f>
        <v>8.1911528579999988</v>
      </c>
      <c r="L13" s="86">
        <f>'Density by Salinity Zone'!T8*2.4711/1000</f>
        <v>10.706189015999998</v>
      </c>
      <c r="M13" s="86">
        <f>'Density by Salinity Zone'!U8*2.4711/1000</f>
        <v>9.1887359279999998</v>
      </c>
      <c r="N13" s="86">
        <f>'Density by Salinity Zone'!V8*2.4711/1000</f>
        <v>31.595163356999993</v>
      </c>
      <c r="O13" s="87">
        <f>SUM((N13/(C13/1000)*100))</f>
        <v>52.93985638272104</v>
      </c>
      <c r="P13" s="89">
        <f t="shared" ref="P13:P49" si="4">G13/90000</f>
        <v>0.66312490176666661</v>
      </c>
      <c r="Q13" s="78"/>
      <c r="R13" s="85"/>
      <c r="S13" s="85"/>
      <c r="T13" s="85"/>
      <c r="U13" s="78"/>
      <c r="V13" s="78"/>
      <c r="W13" s="78"/>
      <c r="X13" s="78"/>
      <c r="Y13" s="78"/>
      <c r="Z13" s="78"/>
    </row>
    <row r="14" spans="1:26" ht="15.5" x14ac:dyDescent="0.35">
      <c r="A14" s="82">
        <v>1990</v>
      </c>
      <c r="B14" s="83">
        <f>'Density by Salinity Zone'!AA9</f>
        <v>24291.68</v>
      </c>
      <c r="C14" s="83">
        <f t="shared" si="1"/>
        <v>60027.170447999997</v>
      </c>
      <c r="D14" s="84"/>
      <c r="E14" s="84"/>
      <c r="F14" s="84"/>
      <c r="G14" s="83">
        <f t="shared" si="3"/>
        <v>60027.170447999997</v>
      </c>
      <c r="H14" s="85">
        <f>(G14/'Salinity Zone Totals'!$B$62)*100</f>
        <v>30.532640105798574</v>
      </c>
      <c r="I14" s="78" t="s">
        <v>57</v>
      </c>
      <c r="J14" s="86"/>
      <c r="K14" s="86">
        <f>'Density by Salinity Zone'!S9*2.4711/1000</f>
        <v>8.7682288410000009</v>
      </c>
      <c r="L14" s="86">
        <f>'Density by Salinity Zone'!T9*2.4711/1000</f>
        <v>13.788219068999998</v>
      </c>
      <c r="M14" s="86">
        <f>'Density by Salinity Zone'!U9*2.4711/1000</f>
        <v>9.8201266889999985</v>
      </c>
      <c r="N14" s="86">
        <f>'Density by Salinity Zone'!V9*2.4711/1000</f>
        <v>27.650595848999998</v>
      </c>
      <c r="O14" s="87">
        <f t="shared" si="0"/>
        <v>46.063466997753963</v>
      </c>
      <c r="P14" s="89">
        <f t="shared" si="4"/>
        <v>0.66696856053333331</v>
      </c>
      <c r="Q14" s="78"/>
      <c r="R14" s="85"/>
      <c r="S14" s="85"/>
      <c r="T14" s="85"/>
      <c r="U14" s="78"/>
      <c r="V14" s="78"/>
      <c r="W14" s="78"/>
      <c r="X14" s="78"/>
      <c r="Y14" s="78"/>
      <c r="Z14" s="78"/>
    </row>
    <row r="15" spans="1:26" ht="15.5" x14ac:dyDescent="0.35">
      <c r="A15" s="82">
        <v>1991</v>
      </c>
      <c r="B15" s="83">
        <f>'Density by Salinity Zone'!AA10</f>
        <v>25624.97</v>
      </c>
      <c r="C15" s="83">
        <f t="shared" si="1"/>
        <v>63321.863366999998</v>
      </c>
      <c r="D15" s="84"/>
      <c r="E15" s="84"/>
      <c r="F15" s="84"/>
      <c r="G15" s="83">
        <f t="shared" si="3"/>
        <v>63321.863366999998</v>
      </c>
      <c r="H15" s="85">
        <f>(G15/'Salinity Zone Totals'!$B$62)*100</f>
        <v>32.208475771617493</v>
      </c>
      <c r="I15" s="78" t="s">
        <v>57</v>
      </c>
      <c r="J15" s="86"/>
      <c r="K15" s="86">
        <f>'Density by Salinity Zone'!S10*2.4711/1000</f>
        <v>7.9098922559999991</v>
      </c>
      <c r="L15" s="86">
        <f>'Density by Salinity Zone'!T10*2.4711/1000</f>
        <v>12.004529666999996</v>
      </c>
      <c r="M15" s="86">
        <f>'Density by Salinity Zone'!U10*2.4711/1000</f>
        <v>11.598058427999998</v>
      </c>
      <c r="N15" s="86">
        <f>'Density by Salinity Zone'!V10*2.4711/1000</f>
        <v>31.809383015999995</v>
      </c>
      <c r="O15" s="87">
        <f t="shared" si="0"/>
        <v>50.234439298855762</v>
      </c>
      <c r="P15" s="89">
        <f t="shared" si="4"/>
        <v>0.70357625963333337</v>
      </c>
      <c r="Q15" s="78"/>
      <c r="R15" s="85"/>
      <c r="S15" s="85"/>
      <c r="T15" s="85"/>
      <c r="U15" s="78"/>
      <c r="V15" s="78"/>
      <c r="W15" s="78"/>
      <c r="X15" s="78"/>
      <c r="Y15" s="78"/>
      <c r="Z15" s="78"/>
    </row>
    <row r="16" spans="1:26" ht="15.5" x14ac:dyDescent="0.35">
      <c r="A16" s="82">
        <v>1992</v>
      </c>
      <c r="B16" s="83">
        <f>'Density by Salinity Zone'!AA11</f>
        <v>28566.309999999998</v>
      </c>
      <c r="C16" s="83">
        <f t="shared" si="1"/>
        <v>70590.20864099999</v>
      </c>
      <c r="D16" s="84"/>
      <c r="E16" s="84"/>
      <c r="F16" s="84"/>
      <c r="G16" s="83">
        <f t="shared" si="3"/>
        <v>70590.20864099999</v>
      </c>
      <c r="H16" s="85">
        <f>(G16/'Salinity Zone Totals'!$B$62)*100</f>
        <v>35.905497782807728</v>
      </c>
      <c r="I16" s="78" t="s">
        <v>57</v>
      </c>
      <c r="J16" s="86"/>
      <c r="K16" s="86">
        <f>'Density by Salinity Zone'!S11*2.4711/1000</f>
        <v>9.4703424839999997</v>
      </c>
      <c r="L16" s="86">
        <f>'Density by Salinity Zone'!T11*2.4711/1000</f>
        <v>18.037843872</v>
      </c>
      <c r="M16" s="86">
        <f>'Density by Salinity Zone'!U11*2.4711/1000</f>
        <v>18.185170853999999</v>
      </c>
      <c r="N16" s="86">
        <f>'Density by Salinity Zone'!V11*2.4711/1000</f>
        <v>24.896851430999995</v>
      </c>
      <c r="O16" s="87">
        <f t="shared" si="0"/>
        <v>35.269553540516782</v>
      </c>
      <c r="P16" s="89">
        <f t="shared" si="4"/>
        <v>0.78433565156666651</v>
      </c>
      <c r="Q16" s="78"/>
      <c r="R16" s="85"/>
      <c r="S16" s="85"/>
      <c r="T16" s="85"/>
      <c r="U16" s="78"/>
      <c r="V16" s="78"/>
      <c r="W16" s="78"/>
      <c r="X16" s="78"/>
      <c r="Y16" s="78"/>
      <c r="Z16" s="78"/>
    </row>
    <row r="17" spans="1:26" ht="15.5" x14ac:dyDescent="0.35">
      <c r="A17" s="82">
        <v>1993</v>
      </c>
      <c r="B17" s="83">
        <f>'Density by Salinity Zone'!AA12</f>
        <v>29587.709999999995</v>
      </c>
      <c r="C17" s="83">
        <f t="shared" si="1"/>
        <v>73114.190180999984</v>
      </c>
      <c r="D17" s="84"/>
      <c r="E17" s="84"/>
      <c r="F17" s="84"/>
      <c r="G17" s="83">
        <f t="shared" si="3"/>
        <v>73114.190180999984</v>
      </c>
      <c r="H17" s="85">
        <f>(G17/'Salinity Zone Totals'!$B$62)*100</f>
        <v>37.189313418616472</v>
      </c>
      <c r="I17" s="78" t="s">
        <v>57</v>
      </c>
      <c r="J17" s="86"/>
      <c r="K17" s="86">
        <f>'Density by Salinity Zone'!S12*2.4711/1000</f>
        <v>11.177057121000002</v>
      </c>
      <c r="L17" s="86">
        <f>'Density by Salinity Zone'!T12*2.4711/1000</f>
        <v>24.791829680999996</v>
      </c>
      <c r="M17" s="86">
        <f>'Density by Salinity Zone'!U12*2.4711/1000</f>
        <v>13.429711880999999</v>
      </c>
      <c r="N17" s="86">
        <f>'Density by Salinity Zone'!V12*2.4711/1000</f>
        <v>23.715591497999998</v>
      </c>
      <c r="O17" s="87">
        <f t="shared" si="0"/>
        <v>32.436373075172092</v>
      </c>
      <c r="P17" s="89">
        <f t="shared" si="4"/>
        <v>0.81237989089999985</v>
      </c>
      <c r="Q17" s="78"/>
      <c r="R17" s="85"/>
      <c r="S17" s="85"/>
      <c r="T17" s="85"/>
      <c r="U17" s="78"/>
      <c r="V17" s="78"/>
      <c r="W17" s="78"/>
      <c r="X17" s="78"/>
      <c r="Y17" s="78"/>
      <c r="Z17" s="78"/>
    </row>
    <row r="18" spans="1:26" ht="15.5" x14ac:dyDescent="0.35">
      <c r="A18" s="82">
        <v>1994</v>
      </c>
      <c r="B18" s="83">
        <f>'Density by Salinity Zone'!AA13</f>
        <v>26484.609999999997</v>
      </c>
      <c r="C18" s="83">
        <f t="shared" si="1"/>
        <v>65446.119770999991</v>
      </c>
      <c r="D18" s="84"/>
      <c r="E18" s="84"/>
      <c r="F18" s="84"/>
      <c r="G18" s="83">
        <f t="shared" si="3"/>
        <v>65446.119770999991</v>
      </c>
      <c r="H18" s="85">
        <f>(G18/'Salinity Zone Totals'!$B$62)*100</f>
        <v>33.288972416581885</v>
      </c>
      <c r="I18" s="78" t="s">
        <v>57</v>
      </c>
      <c r="J18" s="86"/>
      <c r="K18" s="86">
        <f>'Density by Salinity Zone'!S13*2.4711/1000</f>
        <v>11.066030597999999</v>
      </c>
      <c r="L18" s="86">
        <f>'Density by Salinity Zone'!T13*2.4711/1000</f>
        <v>18.199577366999996</v>
      </c>
      <c r="M18" s="86">
        <f>'Density by Salinity Zone'!U13*2.4711/1000</f>
        <v>12.702565994999999</v>
      </c>
      <c r="N18" s="86">
        <f>'Density by Salinity Zone'!V13*2.4711/1000</f>
        <v>23.477945810999998</v>
      </c>
      <c r="O18" s="87">
        <f t="shared" si="0"/>
        <v>35.873701746032886</v>
      </c>
      <c r="P18" s="89">
        <f t="shared" si="4"/>
        <v>0.72717910856666657</v>
      </c>
      <c r="Q18" s="78"/>
      <c r="R18" s="85"/>
      <c r="S18" s="85"/>
      <c r="T18" s="85"/>
      <c r="U18" s="78"/>
      <c r="V18" s="78"/>
      <c r="W18" s="78"/>
      <c r="X18" s="78"/>
      <c r="Y18" s="78"/>
      <c r="Z18" s="78"/>
    </row>
    <row r="19" spans="1:26" ht="15.5" x14ac:dyDescent="0.35">
      <c r="A19" s="82">
        <v>1995</v>
      </c>
      <c r="B19" s="83">
        <f>'Density by Salinity Zone'!AA14</f>
        <v>24251.79</v>
      </c>
      <c r="C19" s="83">
        <f t="shared" si="1"/>
        <v>59928.598269000002</v>
      </c>
      <c r="D19" s="84"/>
      <c r="E19" s="84"/>
      <c r="F19" s="84"/>
      <c r="G19" s="83">
        <f t="shared" si="3"/>
        <v>59928.598269000002</v>
      </c>
      <c r="H19" s="85">
        <f>(G19/'Salinity Zone Totals'!$B$62)*100</f>
        <v>30.482501662767042</v>
      </c>
      <c r="I19" s="78" t="s">
        <v>58</v>
      </c>
      <c r="J19" s="86"/>
      <c r="K19" s="86">
        <f>'Density by Salinity Zone'!S14*2.4711/1000</f>
        <v>10.386107432999999</v>
      </c>
      <c r="L19" s="86">
        <f>'Density by Salinity Zone'!T14*2.4711/1000</f>
        <v>15.835994927999998</v>
      </c>
      <c r="M19" s="86">
        <f>'Density by Salinity Zone'!U14*2.4711/1000</f>
        <v>7.2202823790000004</v>
      </c>
      <c r="N19" s="86">
        <f>'Density by Salinity Zone'!V14*2.4711/1000</f>
        <v>26.486213528999997</v>
      </c>
      <c r="O19" s="87">
        <f t="shared" si="0"/>
        <v>44.196284068103829</v>
      </c>
      <c r="P19" s="89">
        <f t="shared" si="4"/>
        <v>0.66587331410000006</v>
      </c>
      <c r="Q19" s="78"/>
      <c r="R19" s="85"/>
      <c r="S19" s="85"/>
      <c r="T19" s="85"/>
      <c r="U19" s="78"/>
      <c r="V19" s="78"/>
      <c r="W19" s="78"/>
      <c r="X19" s="78"/>
      <c r="Y19" s="78"/>
      <c r="Z19" s="78"/>
    </row>
    <row r="20" spans="1:26" ht="15.5" x14ac:dyDescent="0.35">
      <c r="A20" s="82">
        <v>1996</v>
      </c>
      <c r="B20" s="83">
        <f>'Density by Salinity Zone'!AA15</f>
        <v>25695.589999999997</v>
      </c>
      <c r="C20" s="83">
        <f t="shared" si="1"/>
        <v>63496.372448999988</v>
      </c>
      <c r="D20" s="84"/>
      <c r="E20" s="84"/>
      <c r="F20" s="84"/>
      <c r="G20" s="83">
        <f t="shared" si="3"/>
        <v>63496.372448999988</v>
      </c>
      <c r="H20" s="85">
        <f>(G20/'Salinity Zone Totals'!$B$62)*100</f>
        <v>32.297239292472021</v>
      </c>
      <c r="I20" s="78" t="s">
        <v>59</v>
      </c>
      <c r="J20" s="86"/>
      <c r="K20" s="86">
        <f>'Density by Salinity Zone'!S15*2.4711/1000</f>
        <v>10.235395043999999</v>
      </c>
      <c r="L20" s="86">
        <f>'Density by Salinity Zone'!T15*2.4711/1000</f>
        <v>13.961121936</v>
      </c>
      <c r="M20" s="86">
        <f>'Density by Salinity Zone'!U15*2.4711/1000</f>
        <v>12.205627785000001</v>
      </c>
      <c r="N20" s="86">
        <f>'Density by Salinity Zone'!V15*2.4711/1000</f>
        <v>27.094227683999993</v>
      </c>
      <c r="O20" s="87">
        <f t="shared" si="0"/>
        <v>42.670512722221979</v>
      </c>
      <c r="P20" s="89">
        <f t="shared" si="4"/>
        <v>0.70551524943333321</v>
      </c>
      <c r="Q20" s="78"/>
      <c r="R20" s="85"/>
      <c r="S20" s="85"/>
      <c r="T20" s="85"/>
      <c r="U20" s="78"/>
      <c r="V20" s="78"/>
      <c r="W20" s="78"/>
      <c r="X20" s="78"/>
      <c r="Y20" s="78"/>
      <c r="Z20" s="78"/>
    </row>
    <row r="21" spans="1:26" ht="15.5" x14ac:dyDescent="0.35">
      <c r="A21" s="82">
        <v>1997</v>
      </c>
      <c r="B21" s="83">
        <f>'Density by Salinity Zone'!AA16</f>
        <v>28031.739999999998</v>
      </c>
      <c r="C21" s="83">
        <f t="shared" si="1"/>
        <v>69269.232713999998</v>
      </c>
      <c r="D21" s="84"/>
      <c r="E21" s="84"/>
      <c r="F21" s="84"/>
      <c r="G21" s="83">
        <f t="shared" si="3"/>
        <v>69269.232713999998</v>
      </c>
      <c r="H21" s="85">
        <f>(G21/'Salinity Zone Totals'!$B$62)*100</f>
        <v>35.233587341810782</v>
      </c>
      <c r="I21" s="78" t="s">
        <v>60</v>
      </c>
      <c r="J21" s="86"/>
      <c r="K21" s="86">
        <f>'Density by Salinity Zone'!S16*2.4711/1000</f>
        <v>14.179962551999999</v>
      </c>
      <c r="L21" s="86">
        <f>'Density by Salinity Zone'!T16*2.4711/1000</f>
        <v>12.853525493999999</v>
      </c>
      <c r="M21" s="86">
        <f>'Density by Salinity Zone'!U16*2.4711/1000</f>
        <v>7.802152296</v>
      </c>
      <c r="N21" s="86">
        <f>'Density by Salinity Zone'!V16*2.4711/1000</f>
        <v>34.433592372</v>
      </c>
      <c r="O21" s="87">
        <f t="shared" si="0"/>
        <v>49.709793255787901</v>
      </c>
      <c r="P21" s="89">
        <f t="shared" si="4"/>
        <v>0.76965814126666665</v>
      </c>
      <c r="Q21" s="78"/>
      <c r="R21" s="85"/>
      <c r="S21" s="85"/>
      <c r="T21" s="85"/>
      <c r="U21" s="78"/>
      <c r="V21" s="78"/>
      <c r="W21" s="78"/>
      <c r="X21" s="78"/>
      <c r="Y21" s="78"/>
      <c r="Z21" s="78"/>
    </row>
    <row r="22" spans="1:26" ht="15.5" x14ac:dyDescent="0.35">
      <c r="A22" s="82">
        <v>1998</v>
      </c>
      <c r="B22" s="83">
        <f>'Density by Salinity Zone'!AA17</f>
        <v>25704.14</v>
      </c>
      <c r="C22" s="83">
        <f t="shared" si="1"/>
        <v>63517.500353999996</v>
      </c>
      <c r="D22" s="84"/>
      <c r="E22" s="84"/>
      <c r="F22" s="84"/>
      <c r="G22" s="83">
        <f t="shared" si="3"/>
        <v>63517.500353999996</v>
      </c>
      <c r="H22" s="85">
        <f>(G22/'Salinity Zone Totals'!$B$62)*100</f>
        <v>32.30798593794507</v>
      </c>
      <c r="I22" s="78" t="s">
        <v>61</v>
      </c>
      <c r="J22" s="86"/>
      <c r="K22" s="86">
        <f>'Density by Salinity Zone'!S17*2.4711/1000</f>
        <v>13.137949103999997</v>
      </c>
      <c r="L22" s="86">
        <f>'Density by Salinity Zone'!T17*2.4711/1000</f>
        <v>12.40170957</v>
      </c>
      <c r="M22" s="86">
        <f>'Density by Salinity Zone'!U17*2.4711/1000</f>
        <v>6.396343506</v>
      </c>
      <c r="N22" s="86">
        <f>'Density by Salinity Zone'!V17*2.4711/1000</f>
        <v>31.581498174</v>
      </c>
      <c r="O22" s="87">
        <f t="shared" si="0"/>
        <v>49.720939895285355</v>
      </c>
      <c r="P22" s="89">
        <f t="shared" si="4"/>
        <v>0.70575000393333331</v>
      </c>
      <c r="Q22" s="78"/>
      <c r="R22" s="85"/>
      <c r="S22" s="85"/>
      <c r="T22" s="85"/>
      <c r="U22" s="78"/>
      <c r="V22" s="78"/>
      <c r="W22" s="78"/>
      <c r="X22" s="78"/>
      <c r="Y22" s="78"/>
      <c r="Z22" s="78"/>
    </row>
    <row r="23" spans="1:26" ht="15.5" x14ac:dyDescent="0.35">
      <c r="A23" s="82">
        <v>1999</v>
      </c>
      <c r="B23" s="83">
        <f>'Density by Salinity Zone'!AA18</f>
        <v>26189.82</v>
      </c>
      <c r="C23" s="83">
        <f t="shared" si="1"/>
        <v>64717.664201999993</v>
      </c>
      <c r="D23" s="83">
        <f>'Density by Salinity Zone'!AF18</f>
        <v>1368.6348435077523</v>
      </c>
      <c r="E23" s="85">
        <f>D23*2.4711</f>
        <v>3382.0335617920064</v>
      </c>
      <c r="F23" s="85">
        <f t="shared" si="3"/>
        <v>27558.454843507752</v>
      </c>
      <c r="G23" s="83">
        <f t="shared" si="3"/>
        <v>68099.697763792006</v>
      </c>
      <c r="H23" s="85">
        <f>(G23/'Salinity Zone Totals'!$B$62)*100</f>
        <v>34.638706899182097</v>
      </c>
      <c r="I23" s="78" t="s">
        <v>62</v>
      </c>
      <c r="J23" s="86"/>
      <c r="K23" s="86">
        <f>'Density by Salinity Zone'!S18*2.4711/1000</f>
        <v>13.422817512</v>
      </c>
      <c r="L23" s="86">
        <f>'Density by Salinity Zone'!T18*2.4711/1000</f>
        <v>14.737368578999998</v>
      </c>
      <c r="M23" s="86">
        <f>'Density by Salinity Zone'!U18*2.4711/1000</f>
        <v>9.6435418829999975</v>
      </c>
      <c r="N23" s="86">
        <f>'Density by Salinity Zone'!V18*2.4711/1000</f>
        <v>26.913936227999997</v>
      </c>
      <c r="O23" s="87">
        <f t="shared" si="0"/>
        <v>41.58669284477709</v>
      </c>
      <c r="P23" s="89">
        <f t="shared" si="4"/>
        <v>0.75666330848657781</v>
      </c>
      <c r="Q23" s="78"/>
      <c r="R23" s="85"/>
      <c r="S23" s="85"/>
      <c r="T23" s="85"/>
      <c r="U23" s="78"/>
      <c r="V23" s="78"/>
      <c r="W23" s="78"/>
      <c r="X23" s="78"/>
      <c r="Y23" s="78"/>
      <c r="Z23" s="78"/>
    </row>
    <row r="24" spans="1:26" ht="15.5" x14ac:dyDescent="0.35">
      <c r="A24" s="82">
        <v>2000</v>
      </c>
      <c r="B24" s="83">
        <f>'Density by Salinity Zone'!AA19</f>
        <v>27986.11</v>
      </c>
      <c r="C24" s="83">
        <f t="shared" si="1"/>
        <v>69156.476420999999</v>
      </c>
      <c r="D24" s="85"/>
      <c r="E24" s="85"/>
      <c r="F24" s="85"/>
      <c r="G24" s="83">
        <f t="shared" si="3"/>
        <v>69156.476420999999</v>
      </c>
      <c r="H24" s="85">
        <f>(G24/'Salinity Zone Totals'!$B$62)*100</f>
        <v>35.176234191759917</v>
      </c>
      <c r="I24" s="78" t="s">
        <v>63</v>
      </c>
      <c r="J24" s="86"/>
      <c r="K24" s="86">
        <f>'Density by Salinity Zone'!S19*2.4711/1000</f>
        <v>13.607013305999999</v>
      </c>
      <c r="L24" s="86">
        <f>'Density by Salinity Zone'!T19*2.4711/1000</f>
        <v>13.046987912999999</v>
      </c>
      <c r="M24" s="86">
        <f>'Density by Salinity Zone'!U19*2.4711/1000</f>
        <v>8.651790608999999</v>
      </c>
      <c r="N24" s="86">
        <f>'Density by Salinity Zone'!V19*2.4711/1000</f>
        <v>33.850684592999997</v>
      </c>
      <c r="O24" s="87">
        <f t="shared" si="0"/>
        <v>48.947960255998424</v>
      </c>
      <c r="P24" s="89">
        <f t="shared" si="4"/>
        <v>0.76840529356666665</v>
      </c>
      <c r="Q24" s="78"/>
      <c r="R24" s="85"/>
      <c r="S24" s="85"/>
      <c r="T24" s="85"/>
      <c r="U24" s="78"/>
      <c r="V24" s="78"/>
      <c r="W24" s="78"/>
      <c r="X24" s="78"/>
      <c r="Y24" s="78"/>
      <c r="Z24" s="78"/>
    </row>
    <row r="25" spans="1:26" ht="15.5" x14ac:dyDescent="0.35">
      <c r="A25" s="82">
        <v>2001</v>
      </c>
      <c r="B25" s="83">
        <f>'Density by Salinity Zone'!AA20</f>
        <v>31520.05</v>
      </c>
      <c r="C25" s="83">
        <f t="shared" si="1"/>
        <v>77889.195554999998</v>
      </c>
      <c r="D25" s="83">
        <f>'Density by Salinity Zone'!AF20</f>
        <v>3045.3156472047026</v>
      </c>
      <c r="E25" s="85">
        <f>D25*2.4711</f>
        <v>7525.2794958075401</v>
      </c>
      <c r="F25" s="85">
        <f t="shared" si="3"/>
        <v>34565.365647204701</v>
      </c>
      <c r="G25" s="83">
        <f t="shared" si="3"/>
        <v>85414.475050807538</v>
      </c>
      <c r="H25" s="85">
        <f>(G25/'Salinity Zone Totals'!$B$62)*100</f>
        <v>43.445816404276464</v>
      </c>
      <c r="I25" s="78" t="s">
        <v>64</v>
      </c>
      <c r="J25" s="86"/>
      <c r="K25" s="86">
        <f>'Density by Salinity Zone'!S20*2.4711/1000</f>
        <v>8.0314703759999997</v>
      </c>
      <c r="L25" s="86">
        <f>'Density by Salinity Zone'!T20*2.4711/1000</f>
        <v>13.805615613000002</v>
      </c>
      <c r="M25" s="86">
        <f>'Density by Salinity Zone'!U20*2.4711/1000</f>
        <v>15.600647363999999</v>
      </c>
      <c r="N25" s="86">
        <f>'Density by Salinity Zone'!V20*2.4711/1000</f>
        <v>40.451462201999995</v>
      </c>
      <c r="O25" s="87">
        <f t="shared" si="0"/>
        <v>51.934625738220589</v>
      </c>
      <c r="P25" s="89">
        <f t="shared" si="4"/>
        <v>0.94904972278675037</v>
      </c>
      <c r="Q25" s="78"/>
      <c r="R25" s="85"/>
      <c r="S25" s="85"/>
      <c r="T25" s="85"/>
      <c r="U25" s="78"/>
      <c r="V25" s="78"/>
      <c r="W25" s="78"/>
      <c r="X25" s="78"/>
      <c r="Y25" s="78"/>
      <c r="Z25" s="78"/>
    </row>
    <row r="26" spans="1:26" ht="15.5" x14ac:dyDescent="0.35">
      <c r="A26" s="82">
        <v>2002</v>
      </c>
      <c r="B26" s="83">
        <f>'Density by Salinity Zone'!AA21</f>
        <v>36283.06</v>
      </c>
      <c r="C26" s="83">
        <f t="shared" si="1"/>
        <v>89659.069565999991</v>
      </c>
      <c r="D26" s="85"/>
      <c r="E26" s="85"/>
      <c r="F26" s="85"/>
      <c r="G26" s="83">
        <f t="shared" si="3"/>
        <v>89659.069565999991</v>
      </c>
      <c r="H26" s="85">
        <f>(G26/'Salinity Zone Totals'!$B$62)*100</f>
        <v>45.604816666327565</v>
      </c>
      <c r="I26" s="78" t="s">
        <v>65</v>
      </c>
      <c r="J26" s="88"/>
      <c r="K26" s="86">
        <f>'Density by Salinity Zone'!S21*2.4711/1000</f>
        <v>6.9252330389999992</v>
      </c>
      <c r="L26" s="86">
        <f>'Density by Salinity Zone'!T21*2.4711/1000</f>
        <v>18.273240858000001</v>
      </c>
      <c r="M26" s="86">
        <f>'Density by Salinity Zone'!U21*2.4711/1000</f>
        <v>26.875263512999997</v>
      </c>
      <c r="N26" s="86">
        <f>'Density by Salinity Zone'!V21*2.4711/1000</f>
        <v>37.585332156</v>
      </c>
      <c r="O26" s="87">
        <f t="shared" si="0"/>
        <v>41.92027905033369</v>
      </c>
      <c r="P26" s="89">
        <f t="shared" si="4"/>
        <v>0.99621188406666661</v>
      </c>
      <c r="Q26" s="78"/>
      <c r="R26" s="85"/>
      <c r="S26" s="85"/>
      <c r="T26" s="85"/>
      <c r="U26" s="78"/>
      <c r="V26" s="78"/>
      <c r="W26" s="78"/>
      <c r="X26" s="78"/>
      <c r="Y26" s="78"/>
      <c r="Z26" s="78"/>
    </row>
    <row r="27" spans="1:26" ht="15.5" x14ac:dyDescent="0.35">
      <c r="A27" s="82">
        <v>2003</v>
      </c>
      <c r="B27" s="83">
        <f>'Density by Salinity Zone'!AA22</f>
        <v>24966.720000000001</v>
      </c>
      <c r="C27" s="83">
        <f t="shared" si="1"/>
        <v>61695.261791999998</v>
      </c>
      <c r="D27" s="83">
        <f>'Density by Salinity Zone'!AF22</f>
        <v>741.23568057766192</v>
      </c>
      <c r="E27" s="85">
        <f>D27*2.4711</f>
        <v>1831.6674902754603</v>
      </c>
      <c r="F27" s="85">
        <f t="shared" si="3"/>
        <v>25707.955680577663</v>
      </c>
      <c r="G27" s="83">
        <f t="shared" si="3"/>
        <v>63526.929282275458</v>
      </c>
      <c r="H27" s="85">
        <f>(G27/'Salinity Zone Totals'!$B$62)*100</f>
        <v>32.312781934016002</v>
      </c>
      <c r="I27" s="78" t="s">
        <v>66</v>
      </c>
      <c r="J27" s="86"/>
      <c r="K27" s="86">
        <f>'Density by Salinity Zone'!S22*2.4711/1000</f>
        <v>8.1839372459999993</v>
      </c>
      <c r="L27" s="86">
        <f>'Density by Salinity Zone'!T22*2.4711/1000</f>
        <v>21.503907575999996</v>
      </c>
      <c r="M27" s="86">
        <f>'Density by Salinity Zone'!U22*2.4711/1000</f>
        <v>17.077154324999999</v>
      </c>
      <c r="N27" s="86">
        <f>'Density by Salinity Zone'!V22*2.4711/1000</f>
        <v>14.930262645000001</v>
      </c>
      <c r="O27" s="87">
        <f t="shared" si="0"/>
        <v>24.200015060047939</v>
      </c>
      <c r="P27" s="89">
        <f t="shared" si="4"/>
        <v>0.70585476980306061</v>
      </c>
      <c r="Q27" s="78"/>
      <c r="R27" s="85"/>
      <c r="S27" s="85"/>
      <c r="T27" s="85"/>
      <c r="U27" s="78"/>
      <c r="V27" s="78"/>
      <c r="W27" s="78"/>
      <c r="X27" s="78"/>
      <c r="Y27" s="78"/>
      <c r="Z27" s="78"/>
    </row>
    <row r="28" spans="1:26" ht="15.5" x14ac:dyDescent="0.35">
      <c r="A28" s="82">
        <v>2004</v>
      </c>
      <c r="B28" s="83">
        <f>'Density by Salinity Zone'!AA23</f>
        <v>29519.37</v>
      </c>
      <c r="C28" s="83">
        <f t="shared" si="1"/>
        <v>72945.315206999992</v>
      </c>
      <c r="D28" s="85"/>
      <c r="E28" s="85"/>
      <c r="F28" s="85"/>
      <c r="G28" s="83">
        <f t="shared" si="3"/>
        <v>72945.315206999992</v>
      </c>
      <c r="H28" s="85">
        <f>(G28/'Salinity Zone Totals'!$B$62)*100</f>
        <v>37.103415669888093</v>
      </c>
      <c r="I28" s="78" t="s">
        <v>67</v>
      </c>
      <c r="J28" s="88"/>
      <c r="K28" s="86">
        <f>'Density by Salinity Zone'!S23*2.4711/1000</f>
        <v>14.400928314</v>
      </c>
      <c r="L28" s="86">
        <f>'Density by Salinity Zone'!T23*2.4711/1000</f>
        <v>20.289337215</v>
      </c>
      <c r="M28" s="86">
        <f>'Density by Salinity Zone'!U23*2.4711/1000</f>
        <v>16.999957160999998</v>
      </c>
      <c r="N28" s="86">
        <f>'Density by Salinity Zone'!V23*2.4711/1000</f>
        <v>21.255092516999998</v>
      </c>
      <c r="O28" s="87">
        <f t="shared" si="0"/>
        <v>29.13839285865518</v>
      </c>
      <c r="P28" s="89">
        <f t="shared" si="4"/>
        <v>0.8105035022999999</v>
      </c>
      <c r="Q28" s="78"/>
      <c r="R28" s="85"/>
      <c r="S28" s="85"/>
      <c r="T28" s="85"/>
      <c r="U28" s="78"/>
      <c r="V28" s="78"/>
      <c r="W28" s="78"/>
      <c r="X28" s="78"/>
      <c r="Y28" s="78"/>
      <c r="Z28" s="78"/>
    </row>
    <row r="29" spans="1:26" ht="15.5" x14ac:dyDescent="0.35">
      <c r="A29" s="82">
        <v>2005</v>
      </c>
      <c r="B29" s="83">
        <f>'Density by Salinity Zone'!AA24</f>
        <v>31671.280000000002</v>
      </c>
      <c r="C29" s="83">
        <f t="shared" si="1"/>
        <v>78262.900007999997</v>
      </c>
      <c r="D29" s="85"/>
      <c r="E29" s="85"/>
      <c r="F29" s="85"/>
      <c r="G29" s="83">
        <f t="shared" si="3"/>
        <v>78262.900007999997</v>
      </c>
      <c r="H29" s="85">
        <f>(G29/'Salinity Zone Totals'!$B$62)*100</f>
        <v>39.808189220752794</v>
      </c>
      <c r="I29" s="78" t="s">
        <v>68</v>
      </c>
      <c r="J29" s="88"/>
      <c r="K29" s="86">
        <f>'Density by Salinity Zone'!S24*2.4711/1000</f>
        <v>10.081346669999999</v>
      </c>
      <c r="L29" s="86">
        <f>'Density by Salinity Zone'!T24*2.4711/1000</f>
        <v>22.486812312000001</v>
      </c>
      <c r="M29" s="86">
        <f>'Density by Salinity Zone'!U24*2.4711/1000</f>
        <v>11.801874756</v>
      </c>
      <c r="N29" s="86">
        <f>'Density by Salinity Zone'!V24*2.4711/1000</f>
        <v>33.892866269999999</v>
      </c>
      <c r="O29" s="87">
        <f>SUM((N29/(C29/1000)*100))</f>
        <v>43.30642777936351</v>
      </c>
      <c r="P29" s="89">
        <f t="shared" si="4"/>
        <v>0.86958777786666663</v>
      </c>
      <c r="Q29" s="78"/>
      <c r="R29" s="85"/>
      <c r="S29" s="85"/>
      <c r="T29" s="85"/>
      <c r="U29" s="78"/>
      <c r="V29" s="78"/>
      <c r="W29" s="78"/>
      <c r="X29" s="78"/>
      <c r="Y29" s="78"/>
      <c r="Z29" s="78"/>
    </row>
    <row r="30" spans="1:26" ht="15.5" x14ac:dyDescent="0.35">
      <c r="A30" s="82">
        <v>2006</v>
      </c>
      <c r="B30" s="83">
        <f>'Density by Salinity Zone'!AA25</f>
        <v>23940.93</v>
      </c>
      <c r="C30" s="83">
        <f t="shared" si="1"/>
        <v>59160.432122999999</v>
      </c>
      <c r="D30" s="78"/>
      <c r="E30" s="85"/>
      <c r="F30" s="85"/>
      <c r="G30" s="83">
        <f t="shared" si="3"/>
        <v>59160.432122999999</v>
      </c>
      <c r="H30" s="85">
        <f>(G30/'Salinity Zone Totals'!$B$62)*100</f>
        <v>30.091776257884028</v>
      </c>
      <c r="I30" s="91" t="s">
        <v>69</v>
      </c>
      <c r="J30" s="92"/>
      <c r="K30" s="86">
        <f>'Density by Salinity Zone'!S25*2.4711/1000</f>
        <v>9.4104677309999989</v>
      </c>
      <c r="L30" s="86">
        <f>'Density by Salinity Zone'!T25*2.4711/1000</f>
        <v>19.411380095999998</v>
      </c>
      <c r="M30" s="86">
        <f>'Density by Salinity Zone'!U25*2.4711/1000</f>
        <v>11.135320242000001</v>
      </c>
      <c r="N30" s="86">
        <f>'Density by Salinity Zone'!V25*2.4711/1000</f>
        <v>19.203264053999995</v>
      </c>
      <c r="O30" s="87">
        <f t="shared" si="0"/>
        <v>32.45964129213025</v>
      </c>
      <c r="P30" s="89">
        <f t="shared" si="4"/>
        <v>0.65733813470000002</v>
      </c>
      <c r="Q30" s="78"/>
      <c r="R30" s="85"/>
      <c r="S30" s="85"/>
      <c r="T30" s="85"/>
      <c r="U30" s="78"/>
      <c r="V30" s="78"/>
      <c r="W30" s="78"/>
      <c r="X30" s="78"/>
      <c r="Y30" s="78"/>
      <c r="Z30" s="78"/>
    </row>
    <row r="31" spans="1:26" ht="15.5" x14ac:dyDescent="0.35">
      <c r="A31" s="82">
        <v>2007</v>
      </c>
      <c r="B31" s="83">
        <f>'Density by Salinity Zone'!AA26</f>
        <v>26270.679999999997</v>
      </c>
      <c r="C31" s="83">
        <f t="shared" si="1"/>
        <v>64917.477347999986</v>
      </c>
      <c r="D31" s="91"/>
      <c r="E31" s="85"/>
      <c r="F31" s="85"/>
      <c r="G31" s="83">
        <f t="shared" si="3"/>
        <v>64917.477347999986</v>
      </c>
      <c r="H31" s="85">
        <f>(G31/'Salinity Zone Totals'!$B$62)*100</f>
        <v>33.020080034587991</v>
      </c>
      <c r="I31" s="91" t="s">
        <v>70</v>
      </c>
      <c r="J31" s="86"/>
      <c r="K31" s="86">
        <f>'Density by Salinity Zone'!S26*2.4711/1000</f>
        <v>9.632199533999998</v>
      </c>
      <c r="L31" s="86">
        <f>'Density by Salinity Zone'!T26*2.4711/1000</f>
        <v>13.730617727999997</v>
      </c>
      <c r="M31" s="86">
        <f>'Density by Salinity Zone'!U26*2.4711/1000</f>
        <v>7.7567581890000001</v>
      </c>
      <c r="N31" s="86">
        <f>'Density by Salinity Zone'!V26*2.4711/1000</f>
        <v>33.797901896999996</v>
      </c>
      <c r="O31" s="87">
        <f t="shared" si="0"/>
        <v>52.062870089392433</v>
      </c>
      <c r="P31" s="89">
        <f t="shared" si="4"/>
        <v>0.72130530386666647</v>
      </c>
      <c r="Q31" s="78"/>
      <c r="R31" s="85"/>
      <c r="S31" s="85"/>
      <c r="T31" s="85"/>
      <c r="U31" s="78"/>
      <c r="V31" s="78"/>
      <c r="W31" s="78"/>
      <c r="X31" s="78"/>
      <c r="Y31" s="78"/>
      <c r="Z31" s="78"/>
    </row>
    <row r="32" spans="1:26" ht="15.5" x14ac:dyDescent="0.35">
      <c r="A32" s="82">
        <v>2008</v>
      </c>
      <c r="B32" s="83">
        <f>'Density by Salinity Zone'!AA27</f>
        <v>31103.659999999996</v>
      </c>
      <c r="C32" s="83">
        <f t="shared" si="1"/>
        <v>76860.25422599999</v>
      </c>
      <c r="D32" s="90"/>
      <c r="E32" s="85"/>
      <c r="F32" s="85"/>
      <c r="G32" s="83">
        <f t="shared" si="3"/>
        <v>76860.25422599999</v>
      </c>
      <c r="H32" s="85">
        <f>(G32/'Salinity Zone Totals'!$B$62)*100</f>
        <v>39.09473765310274</v>
      </c>
      <c r="I32" s="91" t="s">
        <v>71</v>
      </c>
      <c r="J32" s="92"/>
      <c r="K32" s="86">
        <f>'Density by Salinity Zone'!S27*2.4711/1000</f>
        <v>9.7307222909999993</v>
      </c>
      <c r="L32" s="86">
        <f>'Density by Salinity Zone'!T27*2.4711/1000</f>
        <v>13.853406687</v>
      </c>
      <c r="M32" s="86">
        <f>'Density by Salinity Zone'!U27*2.4711/1000</f>
        <v>7.1794598069999989</v>
      </c>
      <c r="N32" s="86">
        <f>'Density by Salinity Zone'!V27*2.4711/1000</f>
        <v>46.096665440999999</v>
      </c>
      <c r="O32" s="87">
        <f>SUM((N32/(C32/1000)*100))</f>
        <v>59.974646070591056</v>
      </c>
      <c r="P32" s="89">
        <f t="shared" si="4"/>
        <v>0.85400282473333322</v>
      </c>
      <c r="Q32" s="78"/>
      <c r="R32" s="85"/>
      <c r="S32" s="85"/>
      <c r="T32" s="85"/>
      <c r="U32" s="78"/>
      <c r="V32" s="78"/>
      <c r="W32" s="78"/>
      <c r="X32" s="78"/>
      <c r="Y32" s="78"/>
      <c r="Z32" s="78"/>
    </row>
    <row r="33" spans="1:26" ht="15.5" x14ac:dyDescent="0.35">
      <c r="A33" s="82">
        <v>2009</v>
      </c>
      <c r="B33" s="83">
        <f>'Density by Salinity Zone'!AA28</f>
        <v>34767.699999999997</v>
      </c>
      <c r="C33" s="83">
        <f t="shared" si="1"/>
        <v>85914.463469999988</v>
      </c>
      <c r="D33" s="78"/>
      <c r="E33" s="91"/>
      <c r="F33" s="91"/>
      <c r="G33" s="83">
        <f t="shared" si="3"/>
        <v>85914.463469999988</v>
      </c>
      <c r="H33" s="85">
        <f>(G33/'Salinity Zone Totals'!$B$62)*100</f>
        <v>43.700134013224819</v>
      </c>
      <c r="I33" s="91" t="s">
        <v>72</v>
      </c>
      <c r="J33" s="88"/>
      <c r="K33" s="86">
        <f>'Density by Salinity Zone'!S28*2.4711/1000</f>
        <v>11.957059835999997</v>
      </c>
      <c r="L33" s="86">
        <f>'Density by Salinity Zone'!T28*2.4711/1000</f>
        <v>15.967902245999998</v>
      </c>
      <c r="M33" s="86">
        <f>'Density by Salinity Zone'!U28*2.4711/1000</f>
        <v>8.2388450879999997</v>
      </c>
      <c r="N33" s="86">
        <f>'Density by Salinity Zone'!V28*2.4711/1000</f>
        <v>49.750656299999996</v>
      </c>
      <c r="O33" s="87">
        <f>SUM((N33/(C33/1000)*100))</f>
        <v>57.907195471659044</v>
      </c>
      <c r="P33" s="89">
        <f t="shared" si="4"/>
        <v>0.95460514966666654</v>
      </c>
      <c r="Q33" s="78"/>
      <c r="R33" s="85"/>
      <c r="S33" s="85"/>
      <c r="T33" s="85"/>
      <c r="U33" s="78"/>
      <c r="V33" s="78"/>
      <c r="W33" s="78"/>
      <c r="X33" s="78"/>
      <c r="Y33" s="78"/>
      <c r="Z33" s="78"/>
    </row>
    <row r="34" spans="1:26" ht="15.5" x14ac:dyDescent="0.35">
      <c r="A34" s="82">
        <v>2010</v>
      </c>
      <c r="B34" s="83">
        <f>'Density by Salinity Zone'!AA29</f>
        <v>32238.32</v>
      </c>
      <c r="C34" s="83">
        <f t="shared" si="1"/>
        <v>79664.112551999991</v>
      </c>
      <c r="D34" s="78"/>
      <c r="E34" s="91"/>
      <c r="F34" s="91"/>
      <c r="G34" s="83">
        <f t="shared" si="3"/>
        <v>79664.112551999991</v>
      </c>
      <c r="H34" s="85">
        <f>(G34/'Salinity Zone Totals'!$B$62)*100</f>
        <v>40.520911776195319</v>
      </c>
      <c r="I34" s="91" t="s">
        <v>73</v>
      </c>
      <c r="J34" s="88"/>
      <c r="K34" s="86">
        <f>'Density by Salinity Zone'!S29*2.4711/1000</f>
        <v>7.0453532099999991</v>
      </c>
      <c r="L34" s="86">
        <f>'Density by Salinity Zone'!T29*2.4711/1000</f>
        <v>15.062071118999999</v>
      </c>
      <c r="M34" s="86">
        <f>'Density by Salinity Zone'!U29*2.4711/1000</f>
        <v>6.5803663229999998</v>
      </c>
      <c r="N34" s="86">
        <f>'Density by Salinity Zone'!V29*2.4711/1000</f>
        <v>50.976321899999995</v>
      </c>
      <c r="O34" s="87">
        <v>64</v>
      </c>
      <c r="P34" s="89">
        <f t="shared" si="4"/>
        <v>0.88515680613333325</v>
      </c>
      <c r="Q34" s="78"/>
      <c r="R34" s="85"/>
      <c r="S34" s="85"/>
      <c r="T34" s="85"/>
      <c r="U34" s="78"/>
      <c r="V34" s="78"/>
      <c r="W34" s="78"/>
      <c r="X34" s="78"/>
      <c r="Y34" s="78"/>
      <c r="Z34" s="78"/>
    </row>
    <row r="35" spans="1:26" ht="15.5" x14ac:dyDescent="0.35">
      <c r="A35" s="82">
        <v>2011</v>
      </c>
      <c r="B35" s="83">
        <f>'Density by Salinity Zone'!AA30</f>
        <v>23456.91</v>
      </c>
      <c r="C35" s="83">
        <f t="shared" si="1"/>
        <v>57964.370300999995</v>
      </c>
      <c r="D35" s="83">
        <f>'Density by Salinity Zone'!AF30</f>
        <v>2071.4256519250598</v>
      </c>
      <c r="E35" s="83">
        <f>D35*2.4711</f>
        <v>5118.699928472015</v>
      </c>
      <c r="F35" s="83">
        <f t="shared" si="3"/>
        <v>25528.335651925059</v>
      </c>
      <c r="G35" s="83">
        <f t="shared" si="3"/>
        <v>63083.07022947201</v>
      </c>
      <c r="H35" s="85">
        <f>(G35/'Salinity Zone Totals'!$B$62)*100</f>
        <v>32.087014358836221</v>
      </c>
      <c r="I35" s="91" t="s">
        <v>74</v>
      </c>
      <c r="J35" s="86"/>
      <c r="K35" s="86">
        <f>'Density by Salinity Zone'!S30*2.4711/1000</f>
        <v>6.9728758469999992</v>
      </c>
      <c r="L35" s="86">
        <f>'Density by Salinity Zone'!T30*2.4711/1000</f>
        <v>10.894808078999999</v>
      </c>
      <c r="M35" s="86">
        <f>'Density by Salinity Zone'!U30*2.4711/1000</f>
        <v>15.449811419999998</v>
      </c>
      <c r="N35" s="86">
        <f>'Density by Salinity Zone'!V30*2.4711/1000</f>
        <v>24.646874954999994</v>
      </c>
      <c r="O35" s="87">
        <v>43</v>
      </c>
      <c r="P35" s="89">
        <f t="shared" si="4"/>
        <v>0.70092300254968898</v>
      </c>
      <c r="Q35" s="78"/>
      <c r="R35" s="78"/>
      <c r="S35" s="78"/>
      <c r="T35" s="78"/>
      <c r="U35" s="78"/>
      <c r="V35" s="78"/>
      <c r="W35" s="78"/>
      <c r="X35" s="78"/>
      <c r="Y35" s="78"/>
      <c r="Z35" s="78"/>
    </row>
    <row r="36" spans="1:26" ht="15.5" x14ac:dyDescent="0.35">
      <c r="A36" s="82">
        <v>2012</v>
      </c>
      <c r="B36" s="83">
        <f>'Density by Salinity Zone'!AA31</f>
        <v>19503.47</v>
      </c>
      <c r="C36" s="83">
        <f t="shared" si="1"/>
        <v>48195.024717</v>
      </c>
      <c r="D36" s="85"/>
      <c r="E36" s="83"/>
      <c r="F36" s="83"/>
      <c r="G36" s="83">
        <f t="shared" si="3"/>
        <v>48195.024717</v>
      </c>
      <c r="H36" s="85">
        <f>(G36/'Salinity Zone Totals'!$B$62)*100</f>
        <v>24.51425468819939</v>
      </c>
      <c r="I36" s="91" t="s">
        <v>75</v>
      </c>
      <c r="J36" s="86"/>
      <c r="K36" s="86">
        <f>'Density by Salinity Zone'!S31*2.4711/1000</f>
        <v>5.0686461870000006</v>
      </c>
      <c r="L36" s="86">
        <f>'Density by Salinity Zone'!T31*2.4711/1000</f>
        <v>7.2074820810000002</v>
      </c>
      <c r="M36" s="86">
        <f>'Density by Salinity Zone'!U31*2.4711/1000</f>
        <v>9.3048529169999998</v>
      </c>
      <c r="N36" s="86">
        <f>'Density by Salinity Zone'!V31*2.4711/1000</f>
        <v>26.614043532</v>
      </c>
      <c r="O36" s="87">
        <v>55</v>
      </c>
      <c r="P36" s="89">
        <f t="shared" si="4"/>
        <v>0.53550027463333338</v>
      </c>
      <c r="Q36" s="78"/>
      <c r="R36" s="78"/>
      <c r="S36" s="78"/>
      <c r="T36" s="78"/>
      <c r="U36" s="78"/>
      <c r="V36" s="78"/>
      <c r="W36" s="78"/>
      <c r="X36" s="78"/>
      <c r="Y36" s="78"/>
      <c r="Z36" s="78"/>
    </row>
    <row r="37" spans="1:26" ht="15.5" x14ac:dyDescent="0.35">
      <c r="A37" s="82">
        <v>2013</v>
      </c>
      <c r="B37" s="83">
        <f>'Density by Salinity Zone'!AA32</f>
        <v>24163.770111236568</v>
      </c>
      <c r="C37" s="83">
        <f t="shared" si="1"/>
        <v>59711.092321876684</v>
      </c>
      <c r="D37" s="85"/>
      <c r="E37" s="83"/>
      <c r="F37" s="83"/>
      <c r="G37" s="83">
        <f t="shared" ref="G37" si="5">C37+E37</f>
        <v>59711.092321876684</v>
      </c>
      <c r="H37" s="85">
        <f>(G37/'Salinity Zone Totals'!$B$62)*100</f>
        <v>30.37186791550187</v>
      </c>
      <c r="I37" s="91" t="s">
        <v>76</v>
      </c>
      <c r="J37" s="86"/>
      <c r="K37" s="86">
        <f>'Density by Salinity Zone'!S32*2.4711/1000</f>
        <v>3.9423277995778379</v>
      </c>
      <c r="L37" s="86">
        <f>'Density by Salinity Zone'!T32*2.4711/1000</f>
        <v>7.9434872363533442</v>
      </c>
      <c r="M37" s="86">
        <f>'Density by Salinity Zone'!U32*2.4711/1000</f>
        <v>12.44641248227674</v>
      </c>
      <c r="N37" s="86">
        <f>'Density by Salinity Zone'!V32*2.4711/1000</f>
        <v>35.378864803668769</v>
      </c>
      <c r="O37" s="87">
        <f t="shared" ref="O37:O49" si="6">N37/(SUM(K37:N37))*100</f>
        <v>59.250071348480112</v>
      </c>
      <c r="P37" s="89">
        <f t="shared" si="4"/>
        <v>0.66345658135418539</v>
      </c>
      <c r="Q37" s="78"/>
      <c r="R37" s="78"/>
      <c r="S37" s="78"/>
      <c r="T37" s="78"/>
      <c r="U37" s="78"/>
      <c r="V37" s="78"/>
      <c r="W37" s="78"/>
      <c r="X37" s="78"/>
      <c r="Y37" s="78"/>
      <c r="Z37" s="78"/>
    </row>
    <row r="38" spans="1:26" ht="15.5" x14ac:dyDescent="0.35">
      <c r="A38" s="82">
        <v>2014</v>
      </c>
      <c r="B38" s="83">
        <f>'Density by Salinity Zone'!AA33</f>
        <v>30528.21</v>
      </c>
      <c r="C38" s="83">
        <f t="shared" si="1"/>
        <v>75438.259730999998</v>
      </c>
      <c r="D38" s="85"/>
      <c r="E38" s="83"/>
      <c r="F38" s="83"/>
      <c r="G38" s="83">
        <f>C38+E38</f>
        <v>75438.259730999998</v>
      </c>
      <c r="H38" s="85">
        <f>(G38/'Salinity Zone Totals'!$B$62)*100</f>
        <v>38.371444420651066</v>
      </c>
      <c r="I38" s="91" t="s">
        <v>77</v>
      </c>
      <c r="J38" s="86"/>
      <c r="K38" s="86">
        <f>'Density by Salinity Zone'!S33*2.4711/1000</f>
        <v>2.9028505919999996</v>
      </c>
      <c r="L38" s="86">
        <f>'Density by Salinity Zone'!T33*2.4711/1000</f>
        <v>7.349743307999999</v>
      </c>
      <c r="M38" s="86">
        <f>'Density by Salinity Zone'!U33*2.4711/1000</f>
        <v>19.636200774000002</v>
      </c>
      <c r="N38" s="86">
        <f>'Density by Salinity Zone'!V33*2.4711/1000</f>
        <v>45.549465056999992</v>
      </c>
      <c r="O38" s="87">
        <f t="shared" si="6"/>
        <v>60.379792984914602</v>
      </c>
      <c r="P38" s="89">
        <f t="shared" si="4"/>
        <v>0.83820288590000003</v>
      </c>
      <c r="Q38" s="78"/>
      <c r="R38" s="78"/>
      <c r="S38" s="78"/>
      <c r="T38" s="78"/>
      <c r="U38" s="78"/>
      <c r="V38" s="78"/>
      <c r="W38" s="78"/>
      <c r="X38" s="78"/>
      <c r="Y38" s="78"/>
      <c r="Z38" s="78"/>
    </row>
    <row r="39" spans="1:26" ht="15.5" x14ac:dyDescent="0.35">
      <c r="A39" s="82">
        <v>2015</v>
      </c>
      <c r="B39" s="83">
        <f>'Density by Salinity Zone'!AA34</f>
        <v>37357.777618020897</v>
      </c>
      <c r="C39" s="83">
        <f t="shared" si="1"/>
        <v>92314.804271891437</v>
      </c>
      <c r="D39" s="93"/>
      <c r="E39" s="83"/>
      <c r="F39" s="83"/>
      <c r="G39" s="83">
        <f>C39+E39</f>
        <v>92314.804271891437</v>
      </c>
      <c r="H39" s="85">
        <f>(G39/'Salinity Zone Totals'!$B$62)*100</f>
        <v>46.955648154573467</v>
      </c>
      <c r="I39" s="91" t="s">
        <v>78</v>
      </c>
      <c r="J39" s="86"/>
      <c r="K39" s="86">
        <f>'Density by Salinity Zone'!S34*2.4711/1000</f>
        <v>4.2615427999144906</v>
      </c>
      <c r="L39" s="86">
        <f>'Density by Salinity Zone'!T34*2.4711/1000</f>
        <v>10.983674311916234</v>
      </c>
      <c r="M39" s="86">
        <f>'Density by Salinity Zone'!U34*2.4711/1000</f>
        <v>23.3323476456385</v>
      </c>
      <c r="N39" s="86">
        <f>'Density by Salinity Zone'!V34*2.4711/1000</f>
        <v>53.737239514422214</v>
      </c>
      <c r="O39" s="87">
        <f t="shared" si="6"/>
        <v>58.210857877304143</v>
      </c>
      <c r="P39" s="89">
        <f t="shared" si="4"/>
        <v>1.0257200474654604</v>
      </c>
      <c r="Q39" s="78"/>
      <c r="R39" s="78"/>
      <c r="S39" s="78"/>
      <c r="T39" s="78"/>
      <c r="U39" s="78"/>
      <c r="V39" s="78"/>
      <c r="W39" s="78"/>
      <c r="X39" s="78"/>
      <c r="Y39" s="78"/>
      <c r="Z39" s="78"/>
    </row>
    <row r="40" spans="1:26" ht="15.5" x14ac:dyDescent="0.35">
      <c r="A40" s="82">
        <v>2016</v>
      </c>
      <c r="B40" s="83">
        <f>'Density by Salinity Zone'!AA35</f>
        <v>39523.607490835086</v>
      </c>
      <c r="C40" s="83">
        <f t="shared" si="1"/>
        <v>97666.786470602572</v>
      </c>
      <c r="D40" s="83">
        <f>'Density by Salinity Zone'!AF35</f>
        <v>789.70264025526535</v>
      </c>
      <c r="E40" s="83">
        <f>D40*2.4711</f>
        <v>1951.4341943347861</v>
      </c>
      <c r="F40" s="83">
        <f>B40+D40</f>
        <v>40313.310131090351</v>
      </c>
      <c r="G40" s="83">
        <f t="shared" ref="G40:G41" si="7">C40+E40</f>
        <v>99618.220664937355</v>
      </c>
      <c r="H40" s="85">
        <f>(G40/'Salinity Zone Totals'!$B$62)*100</f>
        <v>50.670508985217374</v>
      </c>
      <c r="I40" s="91" t="s">
        <v>79</v>
      </c>
      <c r="J40" s="86"/>
      <c r="K40" s="86">
        <f>'Density by Salinity Zone'!S35*2.4711/1000</f>
        <v>4.2929364095391511</v>
      </c>
      <c r="L40" s="86">
        <f>'Density by Salinity Zone'!T35*2.4711/1000</f>
        <v>10.951083167997789</v>
      </c>
      <c r="M40" s="86">
        <f>'Density by Salinity Zone'!U35*2.4711/1000</f>
        <v>31.631317985234059</v>
      </c>
      <c r="N40" s="86">
        <f>'Density by Salinity Zone'!V35*2.4711/1000</f>
        <v>50.791448907831573</v>
      </c>
      <c r="O40" s="87">
        <f t="shared" si="6"/>
        <v>52.004832700336308</v>
      </c>
      <c r="P40" s="89">
        <f t="shared" si="4"/>
        <v>1.106869118499304</v>
      </c>
      <c r="Q40" s="78"/>
      <c r="R40" s="78"/>
      <c r="S40" s="78"/>
      <c r="T40" s="78"/>
      <c r="U40" s="78"/>
      <c r="V40" s="78"/>
      <c r="W40" s="78"/>
      <c r="X40" s="78"/>
      <c r="Y40" s="78"/>
      <c r="Z40" s="78"/>
    </row>
    <row r="41" spans="1:26" ht="15.5" x14ac:dyDescent="0.35">
      <c r="A41" s="82">
        <v>2017</v>
      </c>
      <c r="B41" s="83">
        <f>'Density by Salinity Zone'!AA36</f>
        <v>42447.84760519574</v>
      </c>
      <c r="C41" s="83">
        <f t="shared" si="1"/>
        <v>104892.87621719918</v>
      </c>
      <c r="D41" s="85"/>
      <c r="E41" s="83"/>
      <c r="F41" s="83"/>
      <c r="G41" s="83">
        <f t="shared" si="7"/>
        <v>104892.87621719918</v>
      </c>
      <c r="H41" s="85">
        <f>(G41/'Salinity Zone Totals'!$B$62)*100</f>
        <v>53.353446702542819</v>
      </c>
      <c r="I41" s="91" t="s">
        <v>80</v>
      </c>
      <c r="J41" s="86"/>
      <c r="K41" s="86">
        <f>'Density by Salinity Zone'!S36*2.4711/1000</f>
        <v>3.6598360956030844</v>
      </c>
      <c r="L41" s="86">
        <f>'Density by Salinity Zone'!T36*2.4711/1000</f>
        <v>11.565659295037692</v>
      </c>
      <c r="M41" s="86">
        <f>'Density by Salinity Zone'!U36*2.4711/1000</f>
        <v>44.155534744739811</v>
      </c>
      <c r="N41" s="86">
        <f>'Density by Salinity Zone'!V36*2.4711/1000</f>
        <v>45.511846081818589</v>
      </c>
      <c r="O41" s="87">
        <f t="shared" si="6"/>
        <v>43.388881803162974</v>
      </c>
      <c r="P41" s="89">
        <f t="shared" si="4"/>
        <v>1.1654764024133242</v>
      </c>
      <c r="Q41" s="78"/>
      <c r="R41" s="78"/>
      <c r="S41" s="78"/>
      <c r="T41" s="78"/>
      <c r="U41" s="78"/>
      <c r="V41" s="78"/>
      <c r="W41" s="78"/>
      <c r="X41" s="78"/>
      <c r="Y41" s="78"/>
      <c r="Z41" s="78"/>
    </row>
    <row r="42" spans="1:26" ht="15.5" x14ac:dyDescent="0.35">
      <c r="A42" s="82">
        <v>2018</v>
      </c>
      <c r="B42" s="83">
        <f>'Density by Salinity Zone'!AA37</f>
        <v>40270.009999999995</v>
      </c>
      <c r="C42" s="83">
        <f t="shared" si="1"/>
        <v>99511.221710999976</v>
      </c>
      <c r="D42" s="83">
        <f>'Density by Salinity Zone'!AF37</f>
        <v>3466.73106018421</v>
      </c>
      <c r="E42" s="83">
        <f>D42*2.4711</f>
        <v>8566.6391228212015</v>
      </c>
      <c r="F42" s="83">
        <f>B42+D42</f>
        <v>43736.741060184206</v>
      </c>
      <c r="G42" s="83">
        <f>C42+E42</f>
        <v>108077.86083382118</v>
      </c>
      <c r="H42" s="85">
        <f>(G42/'Salinity Zone Totals'!$B$62)*100</f>
        <v>54.973479569593685</v>
      </c>
      <c r="I42" s="91" t="s">
        <v>81</v>
      </c>
      <c r="J42" s="86"/>
      <c r="K42" s="86">
        <f>'Density by Salinity Zone'!S37*2.4711/1000</f>
        <v>2.2004404169999998</v>
      </c>
      <c r="L42" s="86">
        <f>'Density by Salinity Zone'!T37*2.4711/1000</f>
        <v>9.9649825710000002</v>
      </c>
      <c r="M42" s="86">
        <f>'Density by Salinity Zone'!U37*2.4711/1000</f>
        <v>30.494214173999996</v>
      </c>
      <c r="N42" s="86">
        <f>'Density by Salinity Zone'!V37*2.4711/1000</f>
        <v>56.851584549000002</v>
      </c>
      <c r="O42" s="87">
        <f t="shared" si="6"/>
        <v>57.130827630785298</v>
      </c>
      <c r="P42" s="89">
        <f t="shared" si="4"/>
        <v>1.200865120375791</v>
      </c>
      <c r="Q42" s="78"/>
      <c r="R42" s="78"/>
      <c r="S42" s="78"/>
      <c r="T42" s="78"/>
      <c r="U42" s="78"/>
      <c r="V42" s="78"/>
      <c r="W42" s="78"/>
      <c r="X42" s="78"/>
      <c r="Y42" s="78"/>
      <c r="Z42" s="78"/>
    </row>
    <row r="43" spans="1:26" ht="15.5" x14ac:dyDescent="0.35">
      <c r="A43" s="82">
        <v>2019</v>
      </c>
      <c r="B43" s="83">
        <f>'Density by Salinity Zone'!AA38</f>
        <v>26985.600767229087</v>
      </c>
      <c r="C43" s="83">
        <f t="shared" si="1"/>
        <v>66684.118055899788</v>
      </c>
      <c r="D43" s="83">
        <f>'Density by Salinity Zone'!AF38</f>
        <v>0</v>
      </c>
      <c r="E43" s="83">
        <f t="shared" ref="E43:E49" si="8">D43*2.4711</f>
        <v>0</v>
      </c>
      <c r="F43" s="83">
        <f t="shared" ref="F43:G49" si="9">B43+D43</f>
        <v>26985.600767229087</v>
      </c>
      <c r="G43" s="83">
        <f t="shared" si="9"/>
        <v>66684.118055899788</v>
      </c>
      <c r="H43" s="85">
        <f>(G43/'Salinity Zone Totals'!$B$62)*100</f>
        <v>33.918676528941901</v>
      </c>
      <c r="I43" s="91" t="s">
        <v>82</v>
      </c>
      <c r="J43" s="86"/>
      <c r="K43" s="86">
        <f>'Density by Salinity Zone'!S38*2.4711/1000</f>
        <v>3.0556506966220791</v>
      </c>
      <c r="L43" s="86">
        <f>'Density by Salinity Zone'!T38*2.4711/1000</f>
        <v>10.561610975772414</v>
      </c>
      <c r="M43" s="86">
        <f>'Density by Salinity Zone'!U38*2.4711/1000</f>
        <v>18.154673568250608</v>
      </c>
      <c r="N43" s="86">
        <f>'Density by Salinity Zone'!V38*2.4711/1000</f>
        <v>34.912182815254695</v>
      </c>
      <c r="O43" s="87">
        <f t="shared" si="6"/>
        <v>52.354569323371116</v>
      </c>
      <c r="P43" s="89">
        <f t="shared" si="4"/>
        <v>0.74093464506555318</v>
      </c>
      <c r="Q43" s="78"/>
      <c r="R43" s="78"/>
      <c r="S43" s="78"/>
      <c r="T43" s="78"/>
      <c r="U43" s="78"/>
      <c r="V43" s="78"/>
      <c r="W43" s="78"/>
      <c r="X43" s="78"/>
      <c r="Y43" s="78"/>
      <c r="Z43" s="78"/>
    </row>
    <row r="44" spans="1:26" ht="15.5" x14ac:dyDescent="0.35">
      <c r="A44" s="82">
        <v>2020</v>
      </c>
      <c r="B44" s="83">
        <f>'Density by Salinity Zone'!AA39</f>
        <v>25547.970163983104</v>
      </c>
      <c r="C44" s="83">
        <f t="shared" si="1"/>
        <v>63131.589072218645</v>
      </c>
      <c r="D44" s="83">
        <f>'Density by Salinity Zone'!AF39</f>
        <v>0</v>
      </c>
      <c r="E44" s="83">
        <f t="shared" si="8"/>
        <v>0</v>
      </c>
      <c r="F44" s="83">
        <f t="shared" si="9"/>
        <v>25547.970163983104</v>
      </c>
      <c r="G44" s="83">
        <f t="shared" si="9"/>
        <v>63131.589072218645</v>
      </c>
      <c r="H44" s="85">
        <f>(G44/'Salinity Zone Totals'!$B$62)*100</f>
        <v>32.11169332259341</v>
      </c>
      <c r="I44" s="91" t="s">
        <v>83</v>
      </c>
      <c r="J44" s="86"/>
      <c r="K44" s="86">
        <f>'Density by Salinity Zone'!S39*2.4711/1000</f>
        <v>2.3613451349457706</v>
      </c>
      <c r="L44" s="86">
        <f>'Density by Salinity Zone'!T39*2.4711/1000</f>
        <v>10.5825326164989</v>
      </c>
      <c r="M44" s="86">
        <f>'Density by Salinity Zone'!U39*2.4711/1000</f>
        <v>16.842682187027243</v>
      </c>
      <c r="N44" s="86">
        <f>'Density by Salinity Zone'!V39*2.4711/1000</f>
        <v>33.345029133746735</v>
      </c>
      <c r="O44" s="87">
        <f t="shared" si="6"/>
        <v>52.818295284159689</v>
      </c>
      <c r="P44" s="89">
        <f t="shared" si="4"/>
        <v>0.70146210080242943</v>
      </c>
      <c r="Q44" s="78"/>
      <c r="R44" s="78"/>
      <c r="S44" s="78"/>
      <c r="T44" s="78"/>
      <c r="U44" s="78"/>
      <c r="V44" s="78"/>
      <c r="W44" s="78"/>
      <c r="X44" s="78"/>
      <c r="Y44" s="78"/>
      <c r="Z44" s="78"/>
    </row>
    <row r="45" spans="1:26" ht="15.5" x14ac:dyDescent="0.35">
      <c r="A45" s="82">
        <v>2021</v>
      </c>
      <c r="B45" s="83">
        <f>'Density by Salinity Zone'!AA40</f>
        <v>27528.335976322196</v>
      </c>
      <c r="C45" s="83">
        <f t="shared" si="1"/>
        <v>68025.271031089782</v>
      </c>
      <c r="D45" s="83">
        <f>'Density by Salinity Zone'!AF40</f>
        <v>26.706739233390181</v>
      </c>
      <c r="E45" s="83">
        <f t="shared" si="8"/>
        <v>65.995023319630477</v>
      </c>
      <c r="F45" s="83">
        <f t="shared" si="9"/>
        <v>27555.042715555588</v>
      </c>
      <c r="G45" s="83">
        <f t="shared" si="9"/>
        <v>68091.266054409411</v>
      </c>
      <c r="H45" s="85">
        <f>(G45/'Salinity Zone Totals'!$B$62)*100</f>
        <v>34.634418135508348</v>
      </c>
      <c r="I45" s="91" t="s">
        <v>84</v>
      </c>
      <c r="J45" s="86"/>
      <c r="K45" s="86">
        <f>'Density by Salinity Zone'!S40*2.4711/1000</f>
        <v>1.3671837423346196</v>
      </c>
      <c r="L45" s="86">
        <f>'Density by Salinity Zone'!T40*2.4711/1000</f>
        <v>8.4490384351480614</v>
      </c>
      <c r="M45" s="86">
        <f>'Density by Salinity Zone'!U40*2.4711/1000</f>
        <v>15.864619225400354</v>
      </c>
      <c r="N45" s="86">
        <f>'Density by Salinity Zone'!V40*2.4711/1000</f>
        <v>42.344429628206747</v>
      </c>
      <c r="O45" s="87">
        <f t="shared" si="6"/>
        <v>62.248086610127515</v>
      </c>
      <c r="P45" s="89">
        <f t="shared" si="4"/>
        <v>0.7565696228267712</v>
      </c>
      <c r="Q45" s="78"/>
      <c r="R45" s="78"/>
      <c r="S45" s="78"/>
      <c r="T45" s="78"/>
      <c r="U45" s="78"/>
      <c r="V45" s="78"/>
      <c r="W45" s="78"/>
      <c r="X45" s="78"/>
      <c r="Y45" s="78"/>
      <c r="Z45" s="78"/>
    </row>
    <row r="46" spans="1:26" ht="15.5" x14ac:dyDescent="0.35">
      <c r="A46" s="82">
        <v>2022</v>
      </c>
      <c r="B46" s="83">
        <f>'Density by Salinity Zone'!AA41</f>
        <v>31332.164471196695</v>
      </c>
      <c r="C46" s="83">
        <f t="shared" si="1"/>
        <v>77424.911624774148</v>
      </c>
      <c r="D46" s="83">
        <f>'Density by Salinity Zone'!AF41</f>
        <v>0</v>
      </c>
      <c r="E46" s="83">
        <f t="shared" si="8"/>
        <v>0</v>
      </c>
      <c r="F46" s="83">
        <f t="shared" si="9"/>
        <v>31332.164471196695</v>
      </c>
      <c r="G46" s="83">
        <f t="shared" si="9"/>
        <v>77424.911624774148</v>
      </c>
      <c r="H46" s="85">
        <f>(G46/'Salinity Zone Totals'!$B$62)*100</f>
        <v>39.381948944442598</v>
      </c>
      <c r="I46" s="91" t="s">
        <v>85</v>
      </c>
      <c r="J46" s="86"/>
      <c r="K46" s="86">
        <f>'Density by Salinity Zone'!S41*2.4711/1000</f>
        <v>1.2533073796205856</v>
      </c>
      <c r="L46" s="86">
        <f>'Density by Salinity Zone'!T41*2.4711/1000</f>
        <v>9.8614665823462175</v>
      </c>
      <c r="M46" s="86">
        <f>'Density by Salinity Zone'!U41*2.4711/1000</f>
        <v>21.177399978125742</v>
      </c>
      <c r="N46" s="86">
        <f>'Density by Salinity Zone'!V41*2.4711/1000</f>
        <v>45.132737684681622</v>
      </c>
      <c r="O46" s="87">
        <f t="shared" si="6"/>
        <v>58.292268906174897</v>
      </c>
      <c r="P46" s="89">
        <f t="shared" si="4"/>
        <v>0.86027679583082384</v>
      </c>
      <c r="Q46" s="78"/>
      <c r="R46" s="78"/>
      <c r="S46" s="78"/>
      <c r="T46" s="78"/>
      <c r="U46" s="78"/>
      <c r="V46" s="78"/>
      <c r="W46" s="78"/>
      <c r="X46" s="78"/>
      <c r="Y46" s="78"/>
      <c r="Z46" s="78"/>
    </row>
    <row r="47" spans="1:26" ht="15.5" x14ac:dyDescent="0.35">
      <c r="A47" s="82">
        <v>2023</v>
      </c>
      <c r="B47" s="83">
        <f>'Density by Salinity Zone'!AA42</f>
        <v>32259.48</v>
      </c>
      <c r="C47" s="83">
        <f t="shared" si="1"/>
        <v>79716.401027999993</v>
      </c>
      <c r="D47" s="83">
        <f>'Density by Salinity Zone'!AF42</f>
        <v>1498.3390239937794</v>
      </c>
      <c r="E47" s="83">
        <f t="shared" si="8"/>
        <v>3702.5455621910282</v>
      </c>
      <c r="F47" s="83">
        <f t="shared" si="9"/>
        <v>33757.819023993776</v>
      </c>
      <c r="G47" s="83">
        <f t="shared" si="9"/>
        <v>83418.946590191015</v>
      </c>
      <c r="H47" s="85">
        <f>(G47/'Salinity Zone Totals'!$B$62)*100</f>
        <v>42.430796841399292</v>
      </c>
      <c r="I47" s="91" t="s">
        <v>86</v>
      </c>
      <c r="J47" s="86"/>
      <c r="K47" s="86">
        <f>'Density by Salinity Zone'!S42*2.4711/1000</f>
        <v>1.210245936</v>
      </c>
      <c r="L47" s="86">
        <f>'Density by Salinity Zone'!T42*2.4711/1000</f>
        <v>10.934938742999998</v>
      </c>
      <c r="M47" s="86">
        <f>'Density by Salinity Zone'!U42*2.4711/1000</f>
        <v>18.488992598999999</v>
      </c>
      <c r="N47" s="86">
        <f>'Density by Salinity Zone'!V42*2.4711/1000</f>
        <v>49.082223749999997</v>
      </c>
      <c r="O47" s="87">
        <f t="shared" si="6"/>
        <v>61.57104826240225</v>
      </c>
      <c r="P47" s="89">
        <f t="shared" si="4"/>
        <v>0.92687718433545574</v>
      </c>
      <c r="Q47" s="78"/>
      <c r="R47" s="78"/>
      <c r="S47" s="78"/>
      <c r="T47" s="78"/>
      <c r="U47" s="78"/>
      <c r="V47" s="78"/>
      <c r="W47" s="78"/>
      <c r="X47" s="78"/>
      <c r="Y47" s="78"/>
      <c r="Z47" s="78"/>
    </row>
    <row r="48" spans="1:26" ht="15.5" x14ac:dyDescent="0.35">
      <c r="A48" s="82">
        <v>2024</v>
      </c>
      <c r="B48" s="83">
        <f>'Density by Salinity Zone'!AA43</f>
        <v>33690.167602976304</v>
      </c>
      <c r="C48" s="83">
        <f t="shared" si="1"/>
        <v>83251.773163714737</v>
      </c>
      <c r="D48" s="83">
        <f>'Density by Salinity Zone'!AF43</f>
        <v>0</v>
      </c>
      <c r="E48" s="83">
        <f t="shared" si="8"/>
        <v>0</v>
      </c>
      <c r="F48" s="83">
        <f t="shared" si="9"/>
        <v>33690.167602976304</v>
      </c>
      <c r="G48" s="83">
        <f t="shared" si="9"/>
        <v>83251.773163714737</v>
      </c>
      <c r="H48" s="85">
        <f>(G48/'Salinity Zone Totals'!$B$62)*100</f>
        <v>42.34576457971248</v>
      </c>
      <c r="I48" s="91" t="s">
        <v>87</v>
      </c>
      <c r="J48" s="86"/>
      <c r="K48" s="86">
        <f>'Density by Salinity Zone'!S43*2.4711/1000</f>
        <v>1.458084368040562</v>
      </c>
      <c r="L48" s="86">
        <f>'Density by Salinity Zone'!T43*2.4711/1000</f>
        <v>8.2810512118736721</v>
      </c>
      <c r="M48" s="86">
        <f>'Density by Salinity Zone'!U43*2.4711/1000</f>
        <v>19.897934786709865</v>
      </c>
      <c r="N48" s="86">
        <f>'Density by Salinity Zone'!V43*2.4711/1000</f>
        <v>53.614702797090644</v>
      </c>
      <c r="O48" s="87">
        <f t="shared" si="6"/>
        <v>64.400673714969699</v>
      </c>
      <c r="P48" s="89">
        <f t="shared" si="4"/>
        <v>0.92501970181905269</v>
      </c>
      <c r="Q48" s="78"/>
      <c r="R48" s="78"/>
      <c r="S48" s="78"/>
      <c r="T48" s="78"/>
      <c r="U48" s="78"/>
      <c r="V48" s="78"/>
      <c r="W48" s="78"/>
      <c r="X48" s="78"/>
      <c r="Y48" s="78"/>
      <c r="Z48" s="78"/>
    </row>
    <row r="49" spans="1:26" ht="15.5" x14ac:dyDescent="0.35">
      <c r="A49" s="82">
        <v>2025</v>
      </c>
      <c r="B49" s="103">
        <f>'Density by Salinity Zone'!AA44</f>
        <v>33575.683750560725</v>
      </c>
      <c r="C49" s="103">
        <f t="shared" si="1"/>
        <v>82968.872116010607</v>
      </c>
      <c r="D49" s="103">
        <f>'Density by Salinity Zone'!AF44</f>
        <v>2596.6220280987204</v>
      </c>
      <c r="E49" s="103">
        <f t="shared" si="8"/>
        <v>6416.5126936347478</v>
      </c>
      <c r="F49" s="103">
        <f t="shared" si="9"/>
        <v>36172.305778659444</v>
      </c>
      <c r="G49" s="103">
        <f t="shared" si="9"/>
        <v>89385.384809645358</v>
      </c>
      <c r="H49" s="104">
        <f>(G49/'Salinity Zone Totals'!$B$62)*100</f>
        <v>45.465607736340466</v>
      </c>
      <c r="I49" s="91" t="s">
        <v>479</v>
      </c>
      <c r="J49" s="86"/>
      <c r="K49" s="86">
        <f>'Density by Salinity Zone'!S44*2.4711/1000</f>
        <v>1.5518194162909904</v>
      </c>
      <c r="L49" s="86">
        <f>'Density by Salinity Zone'!T44*2.4711/1000</f>
        <v>10.6681904318263</v>
      </c>
      <c r="M49" s="86">
        <f>'Density by Salinity Zone'!U44*2.4711/1000</f>
        <v>17.845537433644704</v>
      </c>
      <c r="N49" s="86">
        <f>'Density by Salinity Zone'!V44*2.4711/1000</f>
        <v>52.903324834248593</v>
      </c>
      <c r="O49" s="87">
        <f t="shared" si="6"/>
        <v>63.762858871067849</v>
      </c>
      <c r="P49" s="89">
        <f t="shared" si="4"/>
        <v>0.99317094232939285</v>
      </c>
      <c r="Q49" s="78"/>
      <c r="R49" s="78"/>
      <c r="S49" s="78"/>
      <c r="T49" s="78"/>
      <c r="U49" s="78"/>
      <c r="V49" s="78"/>
      <c r="W49" s="78"/>
      <c r="X49" s="78"/>
      <c r="Y49" s="78"/>
      <c r="Z49" s="78"/>
    </row>
    <row r="50" spans="1:26" ht="15.5" x14ac:dyDescent="0.35">
      <c r="A50" s="78"/>
      <c r="B50" s="78"/>
      <c r="C50" s="94"/>
      <c r="D50" s="78"/>
      <c r="E50" s="78"/>
      <c r="F50" s="78"/>
      <c r="G50" s="95"/>
      <c r="H50" s="85"/>
      <c r="I50" s="78"/>
      <c r="J50" s="90"/>
      <c r="K50" s="78"/>
      <c r="L50" s="78"/>
      <c r="M50" s="78"/>
      <c r="N50" s="78"/>
      <c r="O50" s="78"/>
      <c r="P50" s="78"/>
      <c r="Q50" s="90"/>
      <c r="R50" s="78"/>
      <c r="S50" s="78"/>
      <c r="T50" s="78"/>
      <c r="U50" s="78"/>
      <c r="V50" s="78"/>
      <c r="W50" s="78"/>
      <c r="X50" s="78"/>
      <c r="Y50" s="78"/>
      <c r="Z50" s="78"/>
    </row>
    <row r="51" spans="1:26" ht="15.5" x14ac:dyDescent="0.35">
      <c r="A51" s="82" t="s">
        <v>88</v>
      </c>
      <c r="B51" s="82"/>
      <c r="C51" s="103"/>
      <c r="D51" s="104"/>
      <c r="E51" s="82"/>
      <c r="F51" s="103"/>
      <c r="G51" s="103">
        <f>G49-G48</f>
        <v>6133.6116459306213</v>
      </c>
      <c r="H51" s="105">
        <f>G51/G47</f>
        <v>7.3527800297730622E-2</v>
      </c>
      <c r="I51" s="96"/>
      <c r="J51" s="90"/>
      <c r="K51" s="97"/>
      <c r="L51" s="97"/>
      <c r="M51" s="97"/>
      <c r="N51" s="97"/>
      <c r="O51" s="97"/>
      <c r="P51" s="97"/>
      <c r="Q51" s="90"/>
      <c r="R51" s="98"/>
      <c r="S51" s="97"/>
      <c r="T51" s="99"/>
      <c r="U51" s="98"/>
      <c r="V51" s="97"/>
      <c r="W51" s="99"/>
      <c r="X51" s="98"/>
      <c r="Y51" s="97"/>
      <c r="Z51" s="78"/>
    </row>
    <row r="52" spans="1:26" ht="15.5" x14ac:dyDescent="0.35">
      <c r="A52" s="82" t="s">
        <v>89</v>
      </c>
      <c r="B52" s="82"/>
      <c r="C52" s="82"/>
      <c r="D52" s="104"/>
      <c r="E52" s="82"/>
      <c r="F52" s="82"/>
      <c r="G52" s="103">
        <f>G49-G40</f>
        <v>-10232.835855291996</v>
      </c>
      <c r="H52" s="105">
        <f>G52/G39</f>
        <v>-0.11084718140281809</v>
      </c>
      <c r="I52" s="96"/>
      <c r="J52" s="90"/>
      <c r="K52" s="97"/>
      <c r="L52" s="97"/>
      <c r="M52" s="97"/>
      <c r="N52" s="97"/>
      <c r="O52" s="97"/>
      <c r="P52" s="97"/>
      <c r="Q52" s="90"/>
      <c r="R52" s="98"/>
      <c r="S52" s="97"/>
      <c r="T52" s="99"/>
      <c r="U52" s="98"/>
      <c r="V52" s="97"/>
      <c r="W52" s="99"/>
      <c r="X52" s="98"/>
      <c r="Y52" s="97"/>
      <c r="Z52" s="78"/>
    </row>
    <row r="53" spans="1:26" ht="15.5" x14ac:dyDescent="0.35">
      <c r="A53" s="82" t="s">
        <v>90</v>
      </c>
      <c r="B53" s="82"/>
      <c r="C53" s="82"/>
      <c r="D53" s="104"/>
      <c r="E53" s="82"/>
      <c r="F53" s="82"/>
      <c r="G53" s="103">
        <f>G49-G8</f>
        <v>50427.183626645361</v>
      </c>
      <c r="H53" s="105">
        <f>G53/G8</f>
        <v>1.2943919918112141</v>
      </c>
      <c r="I53" s="96"/>
      <c r="J53" s="90"/>
      <c r="K53" s="97"/>
      <c r="L53" s="97"/>
      <c r="M53" s="97"/>
      <c r="N53" s="97"/>
      <c r="O53" s="97"/>
      <c r="P53" s="97"/>
      <c r="Q53" s="90"/>
      <c r="R53" s="98"/>
      <c r="S53" s="97"/>
      <c r="T53" s="99"/>
      <c r="U53" s="98"/>
      <c r="V53" s="97"/>
      <c r="W53" s="99"/>
      <c r="X53" s="98"/>
      <c r="Y53" s="97"/>
      <c r="Z53" s="78"/>
    </row>
    <row r="54" spans="1:26" ht="15.5" x14ac:dyDescent="0.35">
      <c r="A54" s="78"/>
      <c r="B54" s="78"/>
      <c r="C54" s="78"/>
      <c r="D54" s="78"/>
      <c r="E54" s="78"/>
      <c r="F54" s="78"/>
      <c r="G54" s="83"/>
      <c r="H54" s="85"/>
      <c r="I54" s="78"/>
      <c r="J54" s="90"/>
      <c r="K54" s="84"/>
      <c r="L54" s="84"/>
      <c r="M54" s="84"/>
      <c r="N54" s="84"/>
      <c r="O54" s="78"/>
      <c r="P54" s="97"/>
      <c r="Q54" s="90"/>
      <c r="R54" s="98"/>
      <c r="S54" s="97"/>
      <c r="T54" s="99"/>
      <c r="U54" s="98"/>
      <c r="V54" s="97"/>
      <c r="W54" s="99"/>
      <c r="X54" s="98"/>
      <c r="Y54" s="97"/>
      <c r="Z54" s="78"/>
    </row>
    <row r="55" spans="1:26" ht="15.5" x14ac:dyDescent="0.35">
      <c r="A55" s="78" t="s">
        <v>91</v>
      </c>
      <c r="B55" s="78"/>
      <c r="C55" s="78"/>
      <c r="D55" s="78"/>
      <c r="E55" s="78"/>
      <c r="F55" s="78"/>
      <c r="G55" s="83">
        <f>AVERAGE(G8:G49)</f>
        <v>70977.780718705544</v>
      </c>
      <c r="H55" s="85">
        <f>AVERAGE(H8:H49)</f>
        <v>36.102635157022142</v>
      </c>
      <c r="I55" s="78"/>
      <c r="J55" s="90"/>
      <c r="K55" s="84"/>
      <c r="L55" s="84"/>
      <c r="M55" s="84"/>
      <c r="N55" s="84"/>
      <c r="O55" s="84">
        <f>AVERAGE(O8:O49)</f>
        <v>48.517566869042014</v>
      </c>
      <c r="P55" s="78"/>
      <c r="Q55" s="90"/>
      <c r="R55" s="78"/>
      <c r="S55" s="78"/>
      <c r="T55" s="78"/>
      <c r="U55" s="78"/>
      <c r="V55" s="78"/>
      <c r="W55" s="78"/>
      <c r="X55" s="78"/>
      <c r="Y55" s="78"/>
      <c r="Z55" s="78"/>
    </row>
    <row r="56" spans="1:26" ht="15.5" x14ac:dyDescent="0.35">
      <c r="A56" s="78" t="s">
        <v>92</v>
      </c>
      <c r="B56" s="78"/>
      <c r="C56" s="78"/>
      <c r="D56" s="78"/>
      <c r="E56" s="78"/>
      <c r="F56" s="78"/>
      <c r="G56" s="83">
        <f>MAX(G8:G49)</f>
        <v>108077.86083382118</v>
      </c>
      <c r="H56" s="85">
        <f>MAX(H8:H49)</f>
        <v>54.973479569593685</v>
      </c>
      <c r="I56" s="78"/>
      <c r="J56" s="78"/>
      <c r="K56" s="84"/>
      <c r="L56" s="84"/>
      <c r="M56" s="84"/>
      <c r="N56" s="84"/>
      <c r="O56" s="84">
        <f>MAX(O8:O49)</f>
        <v>64.400673714969699</v>
      </c>
      <c r="P56" s="78"/>
      <c r="Q56" s="90"/>
      <c r="R56" s="78"/>
      <c r="S56" s="78"/>
      <c r="T56" s="78"/>
      <c r="U56" s="78"/>
      <c r="V56" s="78"/>
      <c r="W56" s="78"/>
      <c r="X56" s="78"/>
      <c r="Y56" s="78"/>
      <c r="Z56" s="78"/>
    </row>
    <row r="57" spans="1:26" ht="15.5" x14ac:dyDescent="0.35">
      <c r="A57" s="78" t="s">
        <v>93</v>
      </c>
      <c r="B57" s="78"/>
      <c r="C57" s="78"/>
      <c r="D57" s="78"/>
      <c r="E57" s="78"/>
      <c r="F57" s="78"/>
      <c r="G57" s="83">
        <f>MIN(G8:G49)</f>
        <v>38958.201182999997</v>
      </c>
      <c r="H57" s="85">
        <f>MIN(H8:H49)</f>
        <v>19.815972117497456</v>
      </c>
      <c r="I57" s="78"/>
      <c r="J57" s="78"/>
      <c r="K57" s="78"/>
      <c r="L57" s="78"/>
      <c r="M57" s="78"/>
      <c r="N57" s="78"/>
      <c r="O57" s="84">
        <f>MIN(O8:O49)</f>
        <v>24.200015060047939</v>
      </c>
      <c r="P57" s="78"/>
      <c r="Q57" s="90"/>
      <c r="R57" s="78"/>
      <c r="S57" s="78"/>
      <c r="T57" s="78"/>
      <c r="U57" s="78"/>
      <c r="V57" s="78"/>
      <c r="W57" s="78"/>
      <c r="X57" s="78"/>
      <c r="Y57" s="78"/>
      <c r="Z57" s="78"/>
    </row>
    <row r="58" spans="1:26" ht="15.5" x14ac:dyDescent="0.35">
      <c r="A58" s="78"/>
      <c r="B58" s="78"/>
      <c r="C58" s="78"/>
      <c r="D58" s="78"/>
      <c r="E58" s="78"/>
      <c r="F58" s="78"/>
      <c r="G58" s="83"/>
      <c r="H58" s="78"/>
      <c r="I58" s="78"/>
      <c r="J58" s="78"/>
      <c r="K58" s="78"/>
      <c r="L58" s="78"/>
      <c r="M58" s="78"/>
      <c r="N58" s="78"/>
      <c r="O58" s="78"/>
      <c r="P58" s="78"/>
      <c r="Q58" s="90"/>
      <c r="R58" s="78"/>
      <c r="S58" s="78"/>
      <c r="T58" s="78"/>
      <c r="U58" s="78"/>
      <c r="V58" s="78"/>
      <c r="W58" s="78"/>
      <c r="X58" s="78"/>
      <c r="Y58" s="78"/>
      <c r="Z58" s="78"/>
    </row>
    <row r="59" spans="1:26" ht="15.5" x14ac:dyDescent="0.35">
      <c r="A59" s="78" t="s">
        <v>94</v>
      </c>
      <c r="B59" s="78"/>
      <c r="C59" s="78"/>
      <c r="D59" s="78"/>
      <c r="E59" s="78"/>
      <c r="F59" s="78"/>
      <c r="G59" s="83">
        <f>AVERAGE(G40:G49)</f>
        <v>84397.694708681083</v>
      </c>
      <c r="H59" s="85">
        <f>AVERAGE(H39:H49)</f>
        <v>43.29472631826053</v>
      </c>
      <c r="I59" s="96"/>
      <c r="J59" s="78"/>
      <c r="K59" s="78"/>
      <c r="L59" s="78"/>
      <c r="M59" s="78"/>
      <c r="N59" s="78"/>
      <c r="O59" s="78"/>
      <c r="P59" s="78"/>
      <c r="Q59" s="90"/>
      <c r="R59" s="78"/>
      <c r="S59" s="78"/>
      <c r="T59" s="78"/>
      <c r="U59" s="78"/>
      <c r="V59" s="78"/>
      <c r="W59" s="78"/>
      <c r="X59" s="78"/>
      <c r="Y59" s="78"/>
      <c r="Z59" s="78"/>
    </row>
    <row r="60" spans="1:26" ht="15.5" x14ac:dyDescent="0.35">
      <c r="A60" s="78" t="s">
        <v>95</v>
      </c>
      <c r="B60" s="78"/>
      <c r="C60" s="78"/>
      <c r="D60" s="78"/>
      <c r="E60" s="78"/>
      <c r="F60" s="78"/>
      <c r="G60" s="83">
        <f>MAX(G40:G49)</f>
        <v>108077.86083382118</v>
      </c>
      <c r="H60" s="85">
        <f>MAX(H39:H49)</f>
        <v>54.973479569593685</v>
      </c>
      <c r="I60" s="78"/>
      <c r="J60" s="78"/>
      <c r="K60" s="78"/>
      <c r="L60" s="78"/>
      <c r="M60" s="78"/>
      <c r="N60" s="78"/>
      <c r="O60" s="78"/>
      <c r="P60" s="78"/>
      <c r="Q60" s="90"/>
      <c r="R60" s="78"/>
      <c r="S60" s="78"/>
      <c r="T60" s="78"/>
      <c r="U60" s="78"/>
      <c r="V60" s="78"/>
      <c r="W60" s="78"/>
      <c r="X60" s="78"/>
      <c r="Y60" s="78"/>
      <c r="Z60" s="78"/>
    </row>
    <row r="61" spans="1:26" ht="15.5" x14ac:dyDescent="0.35">
      <c r="A61" s="78" t="s">
        <v>96</v>
      </c>
      <c r="B61" s="78"/>
      <c r="C61" s="78"/>
      <c r="D61" s="78"/>
      <c r="E61" s="78"/>
      <c r="F61" s="78"/>
      <c r="G61" s="83">
        <f>MIN(G40:G49)</f>
        <v>63131.589072218645</v>
      </c>
      <c r="H61" s="85">
        <f>MIN(H39:H49)</f>
        <v>32.11169332259341</v>
      </c>
      <c r="I61" s="78"/>
      <c r="J61" s="78"/>
      <c r="K61" s="78"/>
      <c r="L61" s="78"/>
      <c r="M61" s="78"/>
      <c r="N61" s="78"/>
      <c r="O61" s="78"/>
      <c r="P61" s="78"/>
      <c r="Q61" s="90"/>
      <c r="R61" s="78"/>
      <c r="S61" s="78"/>
      <c r="T61" s="78"/>
      <c r="U61" s="78"/>
      <c r="V61" s="78"/>
      <c r="W61" s="78"/>
      <c r="X61" s="78"/>
      <c r="Y61" s="78"/>
      <c r="Z61" s="78"/>
    </row>
    <row r="62" spans="1:26" ht="15.5" x14ac:dyDescent="0.35">
      <c r="B62" s="78"/>
      <c r="C62" s="78"/>
      <c r="D62" s="78"/>
      <c r="E62" s="78"/>
      <c r="F62" s="78"/>
      <c r="G62" s="78"/>
      <c r="H62" s="78"/>
      <c r="I62" s="78"/>
      <c r="J62" s="78"/>
      <c r="K62" s="78"/>
      <c r="L62" s="78"/>
      <c r="M62" s="78"/>
      <c r="N62" s="78"/>
      <c r="O62" s="78"/>
      <c r="P62" s="78"/>
      <c r="Q62" s="90"/>
      <c r="R62" s="78"/>
      <c r="S62" s="78"/>
      <c r="T62" s="78"/>
      <c r="U62" s="78"/>
      <c r="V62" s="78"/>
      <c r="W62" s="78"/>
      <c r="X62" s="78"/>
      <c r="Y62" s="78"/>
      <c r="Z62" s="78"/>
    </row>
    <row r="63" spans="1:26" ht="15.5" x14ac:dyDescent="0.35">
      <c r="A63" s="82" t="s">
        <v>97</v>
      </c>
      <c r="B63" s="78"/>
      <c r="C63" s="78"/>
      <c r="D63" s="78"/>
      <c r="E63" s="78"/>
      <c r="F63" s="78"/>
      <c r="G63" s="78"/>
      <c r="H63" s="78"/>
      <c r="I63" s="78"/>
      <c r="J63" s="78"/>
      <c r="K63" s="78"/>
      <c r="L63" s="78"/>
      <c r="M63" s="78"/>
      <c r="N63" s="78"/>
      <c r="O63" s="78"/>
      <c r="P63" s="78"/>
      <c r="Q63" s="78"/>
      <c r="R63" s="78"/>
      <c r="S63" s="78"/>
      <c r="T63" s="78"/>
      <c r="U63" s="78"/>
      <c r="V63" s="78"/>
      <c r="W63" s="78"/>
      <c r="X63" s="78"/>
      <c r="Y63" s="78"/>
      <c r="Z63" s="78"/>
    </row>
    <row r="64" spans="1:26" ht="15.5" x14ac:dyDescent="0.35">
      <c r="A64" s="78" t="s">
        <v>488</v>
      </c>
      <c r="B64" s="78"/>
      <c r="C64" s="78"/>
      <c r="D64" s="78"/>
      <c r="E64" s="78"/>
      <c r="F64" s="78"/>
      <c r="G64" s="78"/>
      <c r="H64" s="78"/>
      <c r="I64" s="78"/>
      <c r="J64" s="78"/>
      <c r="K64" s="78"/>
      <c r="L64" s="78"/>
      <c r="M64" s="78"/>
      <c r="N64" s="78"/>
      <c r="O64" s="78"/>
      <c r="P64" s="78"/>
      <c r="Q64" s="78"/>
      <c r="R64" s="78"/>
      <c r="S64" s="78"/>
      <c r="T64" s="78"/>
      <c r="U64" s="78"/>
      <c r="V64" s="78"/>
      <c r="W64" s="78"/>
      <c r="X64" s="78"/>
      <c r="Y64" s="78"/>
      <c r="Z64" s="78"/>
    </row>
    <row r="65" spans="1:26" ht="15.5" x14ac:dyDescent="0.35">
      <c r="A65" s="78" t="s">
        <v>98</v>
      </c>
      <c r="B65" s="78"/>
      <c r="C65" s="78"/>
      <c r="D65" s="78"/>
      <c r="E65" s="78"/>
      <c r="F65" s="78"/>
      <c r="G65" s="78"/>
      <c r="H65" s="78"/>
      <c r="I65" s="78"/>
      <c r="J65" s="78"/>
      <c r="K65" s="78"/>
      <c r="L65" s="78"/>
      <c r="M65" s="78"/>
      <c r="N65" s="78"/>
      <c r="O65" s="78"/>
      <c r="P65" s="78"/>
      <c r="Q65" s="78"/>
      <c r="R65" s="78"/>
      <c r="S65" s="78"/>
      <c r="T65" s="78"/>
      <c r="U65" s="78"/>
      <c r="V65" s="78"/>
      <c r="W65" s="78"/>
      <c r="X65" s="78"/>
      <c r="Y65" s="78"/>
      <c r="Z65" s="78"/>
    </row>
    <row r="66" spans="1:26" ht="15.5" x14ac:dyDescent="0.35">
      <c r="A66" s="78" t="s">
        <v>99</v>
      </c>
      <c r="B66" s="78"/>
      <c r="C66" s="78"/>
      <c r="D66" s="78"/>
      <c r="E66" s="78"/>
      <c r="F66" s="78"/>
      <c r="G66" s="78"/>
      <c r="H66" s="78"/>
      <c r="I66" s="78"/>
      <c r="J66" s="78"/>
      <c r="K66" s="78"/>
      <c r="L66" s="78"/>
      <c r="M66" s="78"/>
      <c r="N66" s="78"/>
      <c r="O66" s="78"/>
      <c r="P66" s="78"/>
      <c r="Q66" s="78"/>
      <c r="R66" s="78"/>
      <c r="S66" s="78"/>
      <c r="T66" s="78"/>
      <c r="U66" s="78"/>
      <c r="V66" s="78"/>
      <c r="W66" s="78"/>
      <c r="X66" s="78"/>
      <c r="Y66" s="78"/>
      <c r="Z66" s="78"/>
    </row>
    <row r="67" spans="1:26" ht="15.5" x14ac:dyDescent="0.35">
      <c r="A67" s="78" t="s">
        <v>100</v>
      </c>
      <c r="B67" s="78"/>
      <c r="C67" s="78"/>
      <c r="D67" s="78"/>
      <c r="E67" s="78"/>
      <c r="F67" s="78"/>
      <c r="G67" s="78"/>
      <c r="H67" s="78"/>
      <c r="I67" s="78"/>
      <c r="J67" s="78"/>
      <c r="K67" s="78"/>
      <c r="L67" s="78"/>
      <c r="M67" s="78"/>
      <c r="N67" s="78"/>
      <c r="O67" s="78"/>
      <c r="P67" s="78"/>
      <c r="Q67" s="78"/>
      <c r="R67" s="78"/>
      <c r="S67" s="78"/>
      <c r="T67" s="78"/>
      <c r="U67" s="78"/>
      <c r="V67" s="78"/>
      <c r="W67" s="78"/>
      <c r="X67" s="78"/>
      <c r="Y67" s="78"/>
      <c r="Z67" s="78"/>
    </row>
    <row r="68" spans="1:26" ht="15.5" x14ac:dyDescent="0.35">
      <c r="A68" s="78" t="s">
        <v>101</v>
      </c>
      <c r="B68" s="78"/>
      <c r="C68" s="78"/>
      <c r="D68" s="78"/>
      <c r="E68" s="78"/>
      <c r="F68" s="78"/>
      <c r="G68" s="78"/>
      <c r="H68" s="78"/>
      <c r="I68" s="78"/>
      <c r="J68" s="78"/>
      <c r="K68" s="78"/>
      <c r="L68" s="78"/>
      <c r="M68" s="78"/>
      <c r="N68" s="78"/>
      <c r="O68" s="78"/>
      <c r="P68" s="78"/>
      <c r="Q68" s="78"/>
      <c r="R68" s="78"/>
      <c r="S68" s="78"/>
      <c r="T68" s="78"/>
      <c r="U68" s="78"/>
      <c r="V68" s="78"/>
      <c r="W68" s="78"/>
      <c r="X68" s="78"/>
      <c r="Y68" s="78"/>
      <c r="Z68" s="78"/>
    </row>
    <row r="69" spans="1:26" ht="15.5" x14ac:dyDescent="0.35">
      <c r="A69" s="78" t="s">
        <v>102</v>
      </c>
      <c r="B69" s="78"/>
      <c r="C69" s="78"/>
      <c r="D69" s="78"/>
      <c r="E69" s="78"/>
      <c r="F69" s="78"/>
      <c r="G69" s="78"/>
      <c r="H69" s="78"/>
      <c r="I69" s="78"/>
      <c r="J69" s="78"/>
      <c r="K69" s="78"/>
      <c r="L69" s="78"/>
      <c r="M69" s="78"/>
      <c r="N69" s="78"/>
      <c r="O69" s="78"/>
      <c r="P69" s="78"/>
      <c r="Q69" s="78"/>
      <c r="R69" s="78"/>
      <c r="S69" s="78"/>
      <c r="T69" s="78"/>
      <c r="U69" s="78"/>
      <c r="V69" s="78"/>
      <c r="W69" s="78"/>
      <c r="X69" s="78"/>
      <c r="Y69" s="78"/>
      <c r="Z69" s="78"/>
    </row>
    <row r="70" spans="1:26" ht="15.5" x14ac:dyDescent="0.35">
      <c r="A70" s="78" t="s">
        <v>103</v>
      </c>
      <c r="B70" s="78"/>
      <c r="C70" s="78"/>
      <c r="D70" s="78"/>
      <c r="E70" s="78"/>
      <c r="F70" s="78"/>
      <c r="G70" s="78"/>
      <c r="H70" s="78"/>
      <c r="I70" s="78"/>
      <c r="J70" s="78"/>
      <c r="K70" s="78"/>
      <c r="L70" s="78"/>
      <c r="M70" s="78"/>
      <c r="N70" s="78"/>
      <c r="O70" s="78"/>
      <c r="P70" s="78"/>
      <c r="Q70" s="78"/>
      <c r="R70" s="78"/>
      <c r="S70" s="78"/>
      <c r="T70" s="78"/>
      <c r="U70" s="78"/>
      <c r="V70" s="78"/>
      <c r="W70" s="78"/>
      <c r="X70" s="78"/>
      <c r="Y70" s="78"/>
      <c r="Z70" s="78"/>
    </row>
    <row r="71" spans="1:26" ht="15.5" x14ac:dyDescent="0.35">
      <c r="A71" s="78" t="s">
        <v>104</v>
      </c>
      <c r="B71" s="78"/>
      <c r="C71" s="78"/>
      <c r="D71" s="78"/>
      <c r="E71" s="78"/>
      <c r="F71" s="78"/>
      <c r="G71" s="78"/>
      <c r="H71" s="78"/>
      <c r="I71" s="78"/>
      <c r="J71" s="78"/>
      <c r="K71" s="78"/>
      <c r="L71" s="78"/>
      <c r="M71" s="78"/>
      <c r="N71" s="78"/>
      <c r="O71" s="78"/>
      <c r="P71" s="78"/>
      <c r="Q71" s="78"/>
      <c r="R71" s="78"/>
      <c r="S71" s="78"/>
      <c r="T71" s="78"/>
      <c r="U71" s="78"/>
      <c r="V71" s="78"/>
      <c r="W71" s="78"/>
      <c r="X71" s="78"/>
      <c r="Y71" s="78"/>
      <c r="Z71" s="78"/>
    </row>
    <row r="72" spans="1:26" ht="15.5" x14ac:dyDescent="0.35">
      <c r="A72" s="78" t="s">
        <v>105</v>
      </c>
      <c r="B72" s="78"/>
      <c r="C72" s="78"/>
      <c r="D72" s="78"/>
      <c r="E72" s="78"/>
      <c r="F72" s="78"/>
      <c r="G72" s="78"/>
      <c r="H72" s="78"/>
      <c r="I72" s="78"/>
      <c r="J72" s="78"/>
      <c r="K72" s="78"/>
      <c r="L72" s="78"/>
      <c r="M72" s="78"/>
      <c r="N72" s="78"/>
      <c r="O72" s="78"/>
      <c r="P72" s="78"/>
      <c r="Q72" s="78"/>
      <c r="R72" s="78"/>
      <c r="S72" s="78"/>
      <c r="T72" s="78"/>
      <c r="U72" s="78"/>
      <c r="V72" s="78"/>
      <c r="W72" s="78"/>
      <c r="X72" s="78"/>
      <c r="Y72" s="78"/>
      <c r="Z72" s="78"/>
    </row>
    <row r="73" spans="1:26" ht="15.5" x14ac:dyDescent="0.35">
      <c r="A73" s="78" t="s">
        <v>106</v>
      </c>
      <c r="B73" s="78"/>
      <c r="C73" s="78"/>
      <c r="D73" s="78"/>
      <c r="E73" s="78"/>
      <c r="F73" s="78"/>
      <c r="G73" s="78"/>
      <c r="H73" s="78"/>
      <c r="I73" s="78"/>
      <c r="J73" s="78"/>
      <c r="K73" s="78"/>
      <c r="L73" s="78"/>
      <c r="M73" s="78"/>
      <c r="N73" s="78"/>
      <c r="O73" s="78"/>
      <c r="P73" s="78"/>
      <c r="Q73" s="78"/>
      <c r="R73" s="78"/>
      <c r="S73" s="78"/>
      <c r="T73" s="78"/>
      <c r="U73" s="78"/>
      <c r="V73" s="78"/>
      <c r="W73" s="78"/>
      <c r="X73" s="78"/>
      <c r="Y73" s="78"/>
      <c r="Z73" s="78"/>
    </row>
    <row r="74" spans="1:26" ht="15.5" x14ac:dyDescent="0.35">
      <c r="A74" s="78" t="s">
        <v>107</v>
      </c>
      <c r="B74" s="78"/>
      <c r="C74" s="78"/>
      <c r="D74" s="78"/>
      <c r="E74" s="78"/>
      <c r="F74" s="78"/>
      <c r="G74" s="78"/>
      <c r="H74" s="78"/>
      <c r="I74" s="78"/>
      <c r="J74" s="78"/>
      <c r="K74" s="78"/>
      <c r="L74" s="78"/>
      <c r="M74" s="78"/>
      <c r="N74" s="78"/>
      <c r="O74" s="78"/>
      <c r="P74" s="78"/>
      <c r="Q74" s="78"/>
      <c r="R74" s="78"/>
      <c r="S74" s="78"/>
      <c r="T74" s="78"/>
      <c r="U74" s="78"/>
      <c r="V74" s="78"/>
      <c r="W74" s="78"/>
      <c r="X74" s="78"/>
      <c r="Y74" s="78"/>
      <c r="Z74" s="78"/>
    </row>
    <row r="75" spans="1:26" ht="15.5" x14ac:dyDescent="0.35">
      <c r="A75" s="78" t="s">
        <v>108</v>
      </c>
      <c r="B75" s="78"/>
      <c r="C75" s="78"/>
      <c r="D75" s="78"/>
      <c r="E75" s="78"/>
      <c r="F75" s="78"/>
      <c r="G75" s="78"/>
      <c r="H75" s="78"/>
      <c r="I75" s="78"/>
      <c r="J75" s="78"/>
      <c r="K75" s="78"/>
      <c r="L75" s="78"/>
      <c r="M75" s="78"/>
      <c r="N75" s="78"/>
      <c r="O75" s="78"/>
      <c r="P75" s="78"/>
      <c r="Q75" s="78"/>
      <c r="R75" s="78"/>
      <c r="S75" s="78"/>
      <c r="T75" s="78"/>
      <c r="U75" s="78"/>
      <c r="V75" s="78"/>
      <c r="W75" s="78"/>
      <c r="X75" s="78"/>
      <c r="Y75" s="78"/>
      <c r="Z75" s="78"/>
    </row>
    <row r="76" spans="1:26" ht="15.5" x14ac:dyDescent="0.35">
      <c r="A76" s="78" t="s">
        <v>109</v>
      </c>
      <c r="B76" s="78"/>
      <c r="C76" s="78"/>
      <c r="D76" s="78"/>
      <c r="E76" s="78"/>
      <c r="F76" s="78"/>
      <c r="G76" s="78"/>
      <c r="H76" s="78"/>
      <c r="I76" s="78"/>
      <c r="J76" s="78"/>
      <c r="K76" s="78"/>
      <c r="L76" s="78"/>
      <c r="M76" s="78"/>
      <c r="N76" s="78"/>
      <c r="O76" s="78"/>
      <c r="P76" s="78"/>
      <c r="Q76" s="78"/>
      <c r="R76" s="78"/>
      <c r="S76" s="78"/>
      <c r="T76" s="78"/>
      <c r="U76" s="78"/>
      <c r="V76" s="78"/>
      <c r="W76" s="78"/>
      <c r="X76" s="78"/>
      <c r="Y76" s="78"/>
      <c r="Z76" s="78"/>
    </row>
    <row r="77" spans="1:26" ht="15.5" x14ac:dyDescent="0.35">
      <c r="A77" s="78" t="s">
        <v>110</v>
      </c>
      <c r="B77" s="78"/>
      <c r="C77" s="78"/>
      <c r="D77" s="78"/>
      <c r="E77" s="78"/>
      <c r="F77" s="78"/>
      <c r="G77" s="78"/>
      <c r="H77" s="78"/>
      <c r="I77" s="78"/>
      <c r="J77" s="78"/>
      <c r="K77" s="78"/>
      <c r="L77" s="78"/>
      <c r="M77" s="78"/>
      <c r="N77" s="78"/>
      <c r="O77" s="78"/>
      <c r="P77" s="78"/>
      <c r="Q77" s="78"/>
      <c r="R77" s="78"/>
      <c r="S77" s="78"/>
      <c r="T77" s="78"/>
      <c r="U77" s="78"/>
      <c r="V77" s="78"/>
      <c r="W77" s="78"/>
      <c r="X77" s="78"/>
      <c r="Y77" s="78"/>
      <c r="Z77" s="78"/>
    </row>
    <row r="78" spans="1:26" ht="15.5" x14ac:dyDescent="0.35">
      <c r="A78" s="78" t="s">
        <v>111</v>
      </c>
      <c r="B78" s="78"/>
      <c r="C78" s="78"/>
      <c r="D78" s="78"/>
      <c r="E78" s="78"/>
      <c r="F78" s="78"/>
      <c r="G78" s="78"/>
      <c r="H78" s="78"/>
      <c r="I78" s="78"/>
      <c r="J78" s="78"/>
      <c r="K78" s="78"/>
      <c r="L78" s="78"/>
      <c r="M78" s="78"/>
      <c r="N78" s="78"/>
      <c r="O78" s="78"/>
      <c r="P78" s="78"/>
      <c r="Q78" s="78"/>
      <c r="R78" s="78"/>
      <c r="S78" s="78"/>
      <c r="T78" s="78"/>
      <c r="U78" s="78"/>
      <c r="V78" s="78"/>
      <c r="W78" s="78"/>
      <c r="X78" s="78"/>
      <c r="Y78" s="78"/>
      <c r="Z78" s="78"/>
    </row>
    <row r="79" spans="1:26" ht="15.5" x14ac:dyDescent="0.35">
      <c r="A79" s="78" t="s">
        <v>112</v>
      </c>
      <c r="B79" s="78"/>
      <c r="C79" s="78"/>
      <c r="D79" s="78"/>
      <c r="E79" s="78"/>
      <c r="F79" s="78"/>
      <c r="G79" s="78"/>
      <c r="H79" s="78"/>
      <c r="I79" s="78"/>
      <c r="J79" s="78"/>
      <c r="K79" s="78"/>
      <c r="L79" s="78"/>
      <c r="M79" s="78"/>
      <c r="N79" s="78"/>
      <c r="O79" s="78"/>
      <c r="P79" s="78"/>
      <c r="Q79" s="78"/>
      <c r="R79" s="78"/>
      <c r="S79" s="78"/>
      <c r="T79" s="78"/>
      <c r="U79" s="78"/>
      <c r="V79" s="78"/>
      <c r="W79" s="78"/>
      <c r="X79" s="78"/>
      <c r="Y79" s="78"/>
      <c r="Z79" s="78"/>
    </row>
    <row r="80" spans="1:26" ht="15.5" x14ac:dyDescent="0.35">
      <c r="A80" s="78" t="s">
        <v>113</v>
      </c>
      <c r="B80" s="78"/>
      <c r="C80" s="78"/>
      <c r="D80" s="78"/>
      <c r="E80" s="78"/>
      <c r="F80" s="78"/>
      <c r="G80" s="78"/>
      <c r="H80" s="78"/>
      <c r="I80" s="78"/>
      <c r="J80" s="78"/>
      <c r="K80" s="78"/>
      <c r="L80" s="78"/>
      <c r="M80" s="78"/>
      <c r="N80" s="78"/>
      <c r="O80" s="78"/>
      <c r="P80" s="78"/>
      <c r="Q80" s="78"/>
      <c r="R80" s="78"/>
      <c r="S80" s="78"/>
      <c r="T80" s="78"/>
      <c r="U80" s="78"/>
      <c r="V80" s="78"/>
      <c r="W80" s="78"/>
      <c r="X80" s="78"/>
      <c r="Y80" s="78"/>
      <c r="Z80" s="78"/>
    </row>
    <row r="81" spans="1:26" ht="15.5" x14ac:dyDescent="0.35">
      <c r="A81" s="78" t="s">
        <v>114</v>
      </c>
      <c r="B81" s="78"/>
      <c r="C81" s="78"/>
      <c r="D81" s="78"/>
      <c r="E81" s="78"/>
      <c r="F81" s="78"/>
      <c r="G81" s="78"/>
      <c r="H81" s="78"/>
      <c r="I81" s="78"/>
      <c r="J81" s="78"/>
      <c r="K81" s="78"/>
      <c r="L81" s="78"/>
      <c r="M81" s="78"/>
      <c r="N81" s="78"/>
      <c r="O81" s="78"/>
      <c r="P81" s="78"/>
      <c r="Q81" s="78"/>
      <c r="R81" s="78"/>
      <c r="S81" s="78"/>
      <c r="T81" s="78"/>
      <c r="U81" s="78"/>
      <c r="V81" s="78"/>
      <c r="W81" s="78"/>
      <c r="X81" s="78"/>
      <c r="Y81" s="78"/>
      <c r="Z81" s="78"/>
    </row>
    <row r="82" spans="1:26" ht="15.5" x14ac:dyDescent="0.35">
      <c r="A82" s="78"/>
      <c r="B82" s="78"/>
      <c r="C82" s="78"/>
      <c r="D82" s="78"/>
      <c r="E82" s="78"/>
      <c r="F82" s="78"/>
      <c r="G82" s="78"/>
      <c r="H82" s="78"/>
      <c r="I82" s="78"/>
      <c r="J82" s="78"/>
      <c r="K82" s="78"/>
      <c r="L82" s="78"/>
      <c r="M82" s="78"/>
      <c r="N82" s="78"/>
      <c r="O82" s="78"/>
      <c r="P82" s="78"/>
      <c r="Q82" s="78"/>
      <c r="R82" s="78"/>
      <c r="S82" s="78"/>
      <c r="T82" s="78"/>
      <c r="U82" s="78"/>
      <c r="V82" s="78"/>
      <c r="W82" s="78"/>
      <c r="X82" s="78"/>
      <c r="Y82" s="78"/>
      <c r="Z82" s="78"/>
    </row>
    <row r="83" spans="1:26" ht="15.5" x14ac:dyDescent="0.35">
      <c r="A83" s="78"/>
      <c r="B83" s="78"/>
      <c r="C83" s="78"/>
      <c r="D83" s="78"/>
      <c r="E83" s="78"/>
      <c r="F83" s="78"/>
      <c r="G83" s="78"/>
      <c r="H83" s="78"/>
      <c r="I83" s="78"/>
      <c r="J83" s="78"/>
      <c r="K83" s="78"/>
      <c r="L83" s="78"/>
      <c r="M83" s="78"/>
      <c r="N83" s="78"/>
      <c r="O83" s="78"/>
      <c r="P83" s="78"/>
      <c r="Q83" s="78"/>
      <c r="R83" s="78"/>
      <c r="S83" s="78"/>
      <c r="T83" s="78"/>
      <c r="U83" s="78"/>
      <c r="V83" s="78"/>
      <c r="W83" s="78"/>
      <c r="X83" s="78"/>
      <c r="Y83" s="78"/>
      <c r="Z83" s="78"/>
    </row>
  </sheetData>
  <pageMargins left="0.75" right="0.75" top="1" bottom="1" header="0.5" footer="0.5"/>
  <pageSetup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F8A1E3-E490-44CD-9950-9F96AD9D8A60}">
  <sheetPr>
    <pageSetUpPr fitToPage="1"/>
  </sheetPr>
  <dimension ref="A1:AZ65"/>
  <sheetViews>
    <sheetView workbookViewId="0">
      <pane xSplit="1" ySplit="3" topLeftCell="B4" activePane="bottomRight" state="frozen"/>
      <selection activeCell="O44" sqref="O44"/>
      <selection pane="topRight" activeCell="O44" sqref="O44"/>
      <selection pane="bottomLeft" activeCell="O44" sqref="O44"/>
      <selection pane="bottomRight" activeCell="Y4" sqref="Y4"/>
    </sheetView>
  </sheetViews>
  <sheetFormatPr defaultColWidth="9.1796875" defaultRowHeight="12.5" x14ac:dyDescent="0.25"/>
  <cols>
    <col min="1" max="1" width="15.81640625" style="18" customWidth="1"/>
    <col min="2" max="4" width="10.7265625" style="18" customWidth="1"/>
    <col min="5" max="5" width="12.08984375" style="18" customWidth="1"/>
    <col min="6" max="9" width="10.7265625" style="18" customWidth="1"/>
    <col min="10" max="10" width="12.453125" style="18" customWidth="1"/>
    <col min="11" max="14" width="10.7265625" style="18" customWidth="1"/>
    <col min="15" max="15" width="12" style="18" customWidth="1"/>
    <col min="16" max="19" width="10.7265625" style="18" customWidth="1"/>
    <col min="20" max="20" width="11.81640625" style="18" customWidth="1"/>
    <col min="21" max="21" width="10.26953125" style="18" customWidth="1"/>
    <col min="22" max="22" width="11.81640625" style="18" customWidth="1"/>
    <col min="23" max="23" width="11.90625" style="18" bestFit="1" customWidth="1"/>
    <col min="24" max="24" width="10.7265625" style="18" customWidth="1"/>
    <col min="25" max="25" width="12.26953125" style="18" customWidth="1"/>
    <col min="26" max="26" width="10.7265625" style="18" customWidth="1"/>
    <col min="27" max="30" width="10.7265625" style="23" customWidth="1"/>
    <col min="31" max="31" width="12" style="23" customWidth="1"/>
    <col min="32" max="34" width="11.54296875" style="23" customWidth="1"/>
    <col min="35" max="35" width="10.7265625" style="18" customWidth="1"/>
    <col min="36" max="36" width="13.1796875" style="18" customWidth="1"/>
    <col min="37" max="37" width="14.453125" style="18" customWidth="1"/>
    <col min="38" max="38" width="13.453125" style="18" customWidth="1"/>
    <col min="39" max="39" width="9.1796875" style="18"/>
    <col min="40" max="40" width="12.7265625" style="18" customWidth="1"/>
    <col min="41" max="41" width="14" style="18" customWidth="1"/>
    <col min="42" max="42" width="13.81640625" style="18" customWidth="1"/>
    <col min="43" max="16384" width="9.1796875" style="18"/>
  </cols>
  <sheetData>
    <row r="1" spans="1:52" ht="20.25" customHeight="1" x14ac:dyDescent="0.35">
      <c r="A1" s="108" t="s">
        <v>115</v>
      </c>
      <c r="B1" s="78"/>
      <c r="C1" s="78"/>
      <c r="D1" s="78"/>
      <c r="E1" s="78"/>
      <c r="F1" s="78"/>
      <c r="G1" s="78"/>
      <c r="H1" s="78"/>
      <c r="I1" s="78"/>
      <c r="J1" s="78"/>
      <c r="K1" s="78"/>
      <c r="L1" s="78"/>
      <c r="M1" s="78"/>
      <c r="N1" s="78"/>
      <c r="O1" s="78"/>
      <c r="P1" s="78"/>
      <c r="Q1" s="78"/>
      <c r="R1" s="78"/>
      <c r="S1" s="78"/>
      <c r="T1" s="78"/>
      <c r="U1" s="78"/>
      <c r="V1" s="109"/>
      <c r="W1" s="78"/>
      <c r="X1" s="78"/>
      <c r="Y1" s="78"/>
      <c r="Z1" s="78"/>
      <c r="AA1" s="110"/>
    </row>
    <row r="2" spans="1:52" ht="15.5" x14ac:dyDescent="0.35">
      <c r="A2" s="78" t="s">
        <v>116</v>
      </c>
      <c r="B2" s="111" t="s">
        <v>117</v>
      </c>
      <c r="C2" s="82"/>
      <c r="D2" s="82"/>
      <c r="E2" s="82"/>
      <c r="F2" s="82"/>
      <c r="G2" s="111" t="s">
        <v>118</v>
      </c>
      <c r="H2" s="82"/>
      <c r="I2" s="82"/>
      <c r="J2" s="82"/>
      <c r="K2" s="82"/>
      <c r="L2" s="111" t="s">
        <v>119</v>
      </c>
      <c r="M2" s="82"/>
      <c r="N2" s="82" t="s">
        <v>116</v>
      </c>
      <c r="O2" s="82"/>
      <c r="P2" s="82"/>
      <c r="Q2" s="111" t="s">
        <v>120</v>
      </c>
      <c r="R2" s="82"/>
      <c r="S2" s="82"/>
      <c r="T2" s="82"/>
      <c r="U2" s="82"/>
      <c r="V2" s="112" t="s">
        <v>121</v>
      </c>
      <c r="W2" s="78"/>
      <c r="X2" s="78"/>
      <c r="Y2" s="78"/>
      <c r="Z2" s="78" t="s">
        <v>116</v>
      </c>
      <c r="AA2" s="110"/>
      <c r="AI2" s="9"/>
      <c r="AJ2" s="9"/>
      <c r="AK2" s="9"/>
      <c r="AL2" s="9"/>
      <c r="AM2" s="9"/>
      <c r="AN2" s="9"/>
      <c r="AO2" s="9"/>
      <c r="AP2" s="9"/>
      <c r="AQ2" s="9"/>
      <c r="AR2" s="9"/>
      <c r="AS2" s="9"/>
      <c r="AT2" s="9"/>
      <c r="AU2" s="9"/>
      <c r="AV2" s="9"/>
      <c r="AW2" s="9"/>
      <c r="AX2" s="9"/>
      <c r="AY2" s="9"/>
      <c r="AZ2" s="9"/>
    </row>
    <row r="3" spans="1:52" ht="77.5" x14ac:dyDescent="0.35">
      <c r="A3" s="78"/>
      <c r="B3" s="113" t="s">
        <v>122</v>
      </c>
      <c r="C3" s="114" t="s">
        <v>123</v>
      </c>
      <c r="D3" s="114" t="s">
        <v>124</v>
      </c>
      <c r="E3" s="114" t="s">
        <v>125</v>
      </c>
      <c r="F3" s="114" t="s">
        <v>126</v>
      </c>
      <c r="G3" s="113" t="s">
        <v>122</v>
      </c>
      <c r="H3" s="114" t="s">
        <v>123</v>
      </c>
      <c r="I3" s="114" t="s">
        <v>124</v>
      </c>
      <c r="J3" s="114" t="s">
        <v>125</v>
      </c>
      <c r="K3" s="114" t="s">
        <v>126</v>
      </c>
      <c r="L3" s="113" t="s">
        <v>122</v>
      </c>
      <c r="M3" s="114" t="s">
        <v>123</v>
      </c>
      <c r="N3" s="114" t="s">
        <v>124</v>
      </c>
      <c r="O3" s="114" t="s">
        <v>125</v>
      </c>
      <c r="P3" s="114" t="s">
        <v>126</v>
      </c>
      <c r="Q3" s="113" t="s">
        <v>122</v>
      </c>
      <c r="R3" s="114" t="s">
        <v>123</v>
      </c>
      <c r="S3" s="114" t="s">
        <v>124</v>
      </c>
      <c r="T3" s="114" t="s">
        <v>125</v>
      </c>
      <c r="U3" s="114" t="s">
        <v>126</v>
      </c>
      <c r="V3" s="115" t="s">
        <v>122</v>
      </c>
      <c r="W3" s="114" t="s">
        <v>123</v>
      </c>
      <c r="X3" s="114" t="s">
        <v>124</v>
      </c>
      <c r="Y3" s="114" t="s">
        <v>127</v>
      </c>
      <c r="Z3" s="114" t="s">
        <v>128</v>
      </c>
      <c r="AA3" s="110"/>
      <c r="AI3" s="9"/>
      <c r="AJ3" s="9"/>
      <c r="AK3" s="9"/>
      <c r="AL3" s="9"/>
      <c r="AM3" s="9"/>
      <c r="AN3" s="9"/>
      <c r="AO3" s="9"/>
      <c r="AP3" s="9"/>
      <c r="AQ3" s="9"/>
      <c r="AR3" s="9"/>
      <c r="AS3" s="9"/>
      <c r="AT3" s="9"/>
      <c r="AU3" s="9"/>
      <c r="AV3" s="9"/>
      <c r="AW3" s="9"/>
      <c r="AX3" s="9"/>
      <c r="AY3" s="9"/>
      <c r="AZ3" s="9"/>
    </row>
    <row r="4" spans="1:52" ht="15.5" x14ac:dyDescent="0.35">
      <c r="A4" s="116">
        <f>'Density by Salinity Zone'!A4</f>
        <v>1984</v>
      </c>
      <c r="B4" s="117">
        <f>'Density by Salinity Zone'!W4+'Density by Salinity Zone'!AB4</f>
        <v>2796.7999999999997</v>
      </c>
      <c r="C4" s="118">
        <f>B4*2.4711</f>
        <v>6911.1724799999993</v>
      </c>
      <c r="D4" s="118" t="str">
        <f>IF(SUM('Density by Salinity Zone'!AB4:AE4)&lt;&gt;0,'Density by Salinity Zone'!W4*2.4711,"")</f>
        <v/>
      </c>
      <c r="E4" s="119">
        <f t="shared" ref="E4:E39" si="0">$B$58</f>
        <v>21700</v>
      </c>
      <c r="F4" s="120">
        <f>C4/E4</f>
        <v>0.31848721105990779</v>
      </c>
      <c r="G4" s="117">
        <f>'Density by Salinity Zone'!X4+'Density by Salinity Zone'!AC4</f>
        <v>264.36</v>
      </c>
      <c r="H4" s="118">
        <f t="shared" ref="H4:H7" si="1">G4*2.4711</f>
        <v>653.259996</v>
      </c>
      <c r="I4" s="118" t="str">
        <f>IF(SUM('Density by Salinity Zone'!AB4:AE4)&lt;&gt;0,'Density by Salinity Zone'!X4*2.4711,"")</f>
        <v/>
      </c>
      <c r="J4" s="119">
        <f t="shared" ref="J4:J39" si="2">$B$59</f>
        <v>13100</v>
      </c>
      <c r="K4" s="121">
        <f t="shared" ref="K4:K7" si="3">H4/J4</f>
        <v>4.9867175267175573E-2</v>
      </c>
      <c r="L4" s="117">
        <f>'Density by Salinity Zone'!Y4+'Density by Salinity Zone'!AD4</f>
        <v>6327.52</v>
      </c>
      <c r="M4" s="118">
        <f t="shared" ref="M4:M7" si="4">L4*2.4711</f>
        <v>15635.934671999999</v>
      </c>
      <c r="N4" s="118" t="str">
        <f>IF(SUM('Density by Salinity Zone'!AB4:AE4)&lt;&gt;0,'Density by Salinity Zone'!Y4*2.4711,"")</f>
        <v/>
      </c>
      <c r="O4" s="122">
        <f t="shared" ref="O4:O39" si="5">$B$60</f>
        <v>126000</v>
      </c>
      <c r="P4" s="121">
        <f t="shared" ref="P4:P45" si="6">M4/O4</f>
        <v>0.12409471961904761</v>
      </c>
      <c r="Q4" s="117">
        <f>'Density by Salinity Zone'!Z4+'Density by Salinity Zone'!AE4</f>
        <v>6081.21</v>
      </c>
      <c r="R4" s="118">
        <f t="shared" ref="R4:R7" si="7">Q4*2.4711</f>
        <v>15027.278031</v>
      </c>
      <c r="S4" s="118" t="str">
        <f>IF(SUM('Density by Salinity Zone'!AB4:AE4)&lt;&gt;0,'Density by Salinity Zone'!Z4*2.4711,"")</f>
        <v/>
      </c>
      <c r="T4" s="123">
        <f t="shared" ref="T4:T39" si="8">$B$61</f>
        <v>35800</v>
      </c>
      <c r="U4" s="121">
        <f t="shared" ref="U4:U45" si="9">R4/T4</f>
        <v>0.4197563695810056</v>
      </c>
      <c r="V4" s="117">
        <f>B4+G4+L4+Q4</f>
        <v>15469.89</v>
      </c>
      <c r="W4" s="118">
        <f>C4+H4+M4+R4</f>
        <v>38227.645178999999</v>
      </c>
      <c r="X4" s="118" t="str">
        <f>IF(SUM('Density by Salinity Zone'!AB4:AE4)&lt;&gt;0,D4+I4+N4+S4,"")</f>
        <v/>
      </c>
      <c r="Y4" s="119">
        <f t="shared" ref="Y4:Y39" si="10">$B$62</f>
        <v>196600</v>
      </c>
      <c r="Z4" s="121">
        <f t="shared" ref="Z4:Z7" si="11">W4/Y4</f>
        <v>0.19444376998474058</v>
      </c>
      <c r="AA4" s="78"/>
      <c r="AB4" s="18"/>
      <c r="AC4" s="18"/>
      <c r="AD4" s="18"/>
      <c r="AE4" s="18"/>
      <c r="AF4" s="18"/>
      <c r="AG4" s="18"/>
      <c r="AH4" s="18"/>
    </row>
    <row r="5" spans="1:52" ht="15.5" x14ac:dyDescent="0.35">
      <c r="A5" s="116">
        <f>'Density by Salinity Zone'!A5</f>
        <v>1985</v>
      </c>
      <c r="B5" s="117">
        <f>'Density by Salinity Zone'!W5+'Density by Salinity Zone'!AB5</f>
        <v>3437.9300000000003</v>
      </c>
      <c r="C5" s="118">
        <f t="shared" ref="C5:C7" si="12">B5*2.4711</f>
        <v>8495.4688230000011</v>
      </c>
      <c r="D5" s="118" t="str">
        <f>IF(SUM('Density by Salinity Zone'!AB5:AE5)&lt;&gt;0,'Density by Salinity Zone'!W5*2.4711,"")</f>
        <v/>
      </c>
      <c r="E5" s="119">
        <f t="shared" si="0"/>
        <v>21700</v>
      </c>
      <c r="F5" s="120">
        <f t="shared" ref="F5:F45" si="13">C5/E5</f>
        <v>0.39149625912442404</v>
      </c>
      <c r="G5" s="117">
        <f>'Density by Salinity Zone'!X5+'Density by Salinity Zone'!AC5</f>
        <v>771.37</v>
      </c>
      <c r="H5" s="118">
        <f t="shared" si="1"/>
        <v>1906.1324069999998</v>
      </c>
      <c r="I5" s="118" t="str">
        <f>IF(SUM('Density by Salinity Zone'!AB5:AE5)&lt;&gt;0,'Density by Salinity Zone'!X5*2.4711,"")</f>
        <v/>
      </c>
      <c r="J5" s="119">
        <f t="shared" si="2"/>
        <v>13100</v>
      </c>
      <c r="K5" s="121">
        <f t="shared" si="3"/>
        <v>0.14550629061068701</v>
      </c>
      <c r="L5" s="117">
        <f>'Density by Salinity Zone'!Y5+'Density by Salinity Zone'!AD5</f>
        <v>9376.2200000000012</v>
      </c>
      <c r="M5" s="118">
        <f t="shared" si="4"/>
        <v>23169.577242000003</v>
      </c>
      <c r="N5" s="118" t="str">
        <f>IF(SUM('Density by Salinity Zone'!AB5:AE5)&lt;&gt;0,'Density by Salinity Zone'!Y5*2.4711,"")</f>
        <v/>
      </c>
      <c r="O5" s="122">
        <f t="shared" si="5"/>
        <v>126000</v>
      </c>
      <c r="P5" s="121">
        <f t="shared" si="6"/>
        <v>0.18388553366666668</v>
      </c>
      <c r="Q5" s="117">
        <f>'Density by Salinity Zone'!Z5+'Density by Salinity Zone'!AE5</f>
        <v>6287.3700000000008</v>
      </c>
      <c r="R5" s="118">
        <f t="shared" si="7"/>
        <v>15536.720007000002</v>
      </c>
      <c r="S5" s="118" t="str">
        <f>IF(SUM('Density by Salinity Zone'!AB5:AE5)&lt;&gt;0,'Density by Salinity Zone'!Z5*2.4711,"")</f>
        <v/>
      </c>
      <c r="T5" s="123">
        <f t="shared" si="8"/>
        <v>35800</v>
      </c>
      <c r="U5" s="121">
        <f t="shared" si="9"/>
        <v>0.43398659237430171</v>
      </c>
      <c r="V5" s="117">
        <f t="shared" ref="V5:W38" si="14">B5+G5+L5+Q5</f>
        <v>19872.89</v>
      </c>
      <c r="W5" s="118">
        <f t="shared" si="14"/>
        <v>49107.898479000003</v>
      </c>
      <c r="X5" s="118" t="str">
        <f>IF(SUM('Density by Salinity Zone'!AB5:AE5)&lt;&gt;0,D5+I5+N5+S5,"")</f>
        <v/>
      </c>
      <c r="Y5" s="119">
        <f t="shared" si="10"/>
        <v>196600</v>
      </c>
      <c r="Z5" s="121">
        <f t="shared" si="11"/>
        <v>0.24978585187690744</v>
      </c>
      <c r="AA5" s="78"/>
      <c r="AB5" s="18"/>
      <c r="AC5" s="18"/>
      <c r="AD5" s="18"/>
      <c r="AE5" s="18"/>
      <c r="AF5" s="18"/>
      <c r="AG5" s="18"/>
      <c r="AH5" s="18"/>
    </row>
    <row r="6" spans="1:52" s="24" customFormat="1" ht="15.5" x14ac:dyDescent="0.35">
      <c r="A6" s="116">
        <f>'Density by Salinity Zone'!A6</f>
        <v>1986</v>
      </c>
      <c r="B6" s="117">
        <f>'Density by Salinity Zone'!W6+'Density by Salinity Zone'!AB6</f>
        <v>3965.13</v>
      </c>
      <c r="C6" s="118">
        <f t="shared" si="12"/>
        <v>9798.2327430000005</v>
      </c>
      <c r="D6" s="118" t="str">
        <f>IF(SUM('Density by Salinity Zone'!AB6:AE6)&lt;&gt;0,'Density by Salinity Zone'!W6*2.4711,"")</f>
        <v/>
      </c>
      <c r="E6" s="119">
        <f t="shared" si="0"/>
        <v>21700</v>
      </c>
      <c r="F6" s="120">
        <f t="shared" si="13"/>
        <v>0.45153146281105994</v>
      </c>
      <c r="G6" s="117">
        <f>'Density by Salinity Zone'!X6+'Density by Salinity Zone'!AC6</f>
        <v>453.16999999999996</v>
      </c>
      <c r="H6" s="118">
        <f t="shared" si="1"/>
        <v>1119.8283869999998</v>
      </c>
      <c r="I6" s="118" t="str">
        <f>IF(SUM('Density by Salinity Zone'!AB6:AE6)&lt;&gt;0,'Density by Salinity Zone'!X6*2.4711,"")</f>
        <v/>
      </c>
      <c r="J6" s="119">
        <f t="shared" si="2"/>
        <v>13100</v>
      </c>
      <c r="K6" s="121">
        <f t="shared" si="3"/>
        <v>8.5483082977099223E-2</v>
      </c>
      <c r="L6" s="117">
        <f>'Density by Salinity Zone'!Y6+'Density by Salinity Zone'!AD6</f>
        <v>8421.25</v>
      </c>
      <c r="M6" s="118">
        <f t="shared" si="4"/>
        <v>20809.750874999998</v>
      </c>
      <c r="N6" s="118" t="str">
        <f>IF(SUM('Density by Salinity Zone'!AB6:AE6)&lt;&gt;0,'Density by Salinity Zone'!Y6*2.4711,"")</f>
        <v/>
      </c>
      <c r="O6" s="122">
        <f t="shared" si="5"/>
        <v>126000</v>
      </c>
      <c r="P6" s="121">
        <f t="shared" si="6"/>
        <v>0.16515675297619045</v>
      </c>
      <c r="Q6" s="117">
        <f>'Density by Salinity Zone'!Z6+'Density by Salinity Zone'!AE6</f>
        <v>6347.7199999999993</v>
      </c>
      <c r="R6" s="118">
        <f t="shared" si="7"/>
        <v>15685.850891999997</v>
      </c>
      <c r="S6" s="118" t="str">
        <f>IF(SUM('Density by Salinity Zone'!AB6:AE6)&lt;&gt;0,'Density by Salinity Zone'!Z6*2.4711,"")</f>
        <v/>
      </c>
      <c r="T6" s="123">
        <f t="shared" si="8"/>
        <v>35800</v>
      </c>
      <c r="U6" s="121">
        <f t="shared" si="9"/>
        <v>0.43815225955307252</v>
      </c>
      <c r="V6" s="117">
        <f t="shared" si="14"/>
        <v>19187.269999999997</v>
      </c>
      <c r="W6" s="118">
        <f t="shared" si="14"/>
        <v>47413.662896999995</v>
      </c>
      <c r="X6" s="118" t="str">
        <f>IF(SUM('Density by Salinity Zone'!AB6:AE6)&lt;&gt;0,D6+I6+N6+S6,"")</f>
        <v/>
      </c>
      <c r="Y6" s="119">
        <f t="shared" si="10"/>
        <v>196600</v>
      </c>
      <c r="Z6" s="121">
        <f t="shared" si="11"/>
        <v>0.24116817343336722</v>
      </c>
      <c r="AA6" s="82"/>
    </row>
    <row r="7" spans="1:52" s="24" customFormat="1" ht="15.5" x14ac:dyDescent="0.35">
      <c r="A7" s="116">
        <f>'Density by Salinity Zone'!A7</f>
        <v>1987</v>
      </c>
      <c r="B7" s="117">
        <f>'Density by Salinity Zone'!W7+'Density by Salinity Zone'!AB7</f>
        <v>3798.8600000000006</v>
      </c>
      <c r="C7" s="118">
        <f t="shared" si="12"/>
        <v>9387.3629460000011</v>
      </c>
      <c r="D7" s="118" t="str">
        <f>IF(SUM('Density by Salinity Zone'!AB7:AE7)&lt;&gt;0,'Density by Salinity Zone'!W7*2.4711,"")</f>
        <v/>
      </c>
      <c r="E7" s="119">
        <f t="shared" si="0"/>
        <v>21700</v>
      </c>
      <c r="F7" s="120">
        <f t="shared" si="13"/>
        <v>0.43259737078341021</v>
      </c>
      <c r="G7" s="117">
        <f>'Density by Salinity Zone'!X7+'Density by Salinity Zone'!AC7</f>
        <v>700.06999999999994</v>
      </c>
      <c r="H7" s="118">
        <f t="shared" si="1"/>
        <v>1729.9429769999997</v>
      </c>
      <c r="I7" s="118" t="str">
        <f>IF(SUM('Density by Salinity Zone'!AB7:AE7)&lt;&gt;0,'Density by Salinity Zone'!X7*2.4711,"")</f>
        <v/>
      </c>
      <c r="J7" s="119">
        <f t="shared" si="2"/>
        <v>13100</v>
      </c>
      <c r="K7" s="121">
        <f t="shared" si="3"/>
        <v>0.1320567158015267</v>
      </c>
      <c r="L7" s="117">
        <f>'Density by Salinity Zone'!Y7+'Density by Salinity Zone'!AD7</f>
        <v>9259.25</v>
      </c>
      <c r="M7" s="118">
        <f t="shared" si="4"/>
        <v>22880.532674999999</v>
      </c>
      <c r="N7" s="118" t="str">
        <f>IF(SUM('Density by Salinity Zone'!AB7:AE7)&lt;&gt;0,'Density by Salinity Zone'!Y7*2.4711,"")</f>
        <v/>
      </c>
      <c r="O7" s="122">
        <f t="shared" si="5"/>
        <v>126000</v>
      </c>
      <c r="P7" s="121">
        <f t="shared" si="6"/>
        <v>0.18159152916666665</v>
      </c>
      <c r="Q7" s="117">
        <f>'Density by Salinity Zone'!Z7+'Density by Salinity Zone'!AE7</f>
        <v>6330.02</v>
      </c>
      <c r="R7" s="118">
        <f t="shared" si="7"/>
        <v>15642.112422</v>
      </c>
      <c r="S7" s="118" t="str">
        <f>IF(SUM('Density by Salinity Zone'!AB7:AE7)&lt;&gt;0,'Density by Salinity Zone'!Z7*2.4711,"")</f>
        <v/>
      </c>
      <c r="T7" s="123">
        <f t="shared" si="8"/>
        <v>35800</v>
      </c>
      <c r="U7" s="121">
        <f>R7/T8</f>
        <v>0.43693051458100557</v>
      </c>
      <c r="V7" s="117">
        <f t="shared" si="14"/>
        <v>20088.2</v>
      </c>
      <c r="W7" s="118">
        <f t="shared" si="14"/>
        <v>49639.95102</v>
      </c>
      <c r="X7" s="118" t="str">
        <f>IF(SUM('Density by Salinity Zone'!AB7:AE7)&lt;&gt;0,D7+I7+N7+S7,"")</f>
        <v/>
      </c>
      <c r="Y7" s="119">
        <f t="shared" si="10"/>
        <v>196600</v>
      </c>
      <c r="Z7" s="121">
        <f t="shared" si="11"/>
        <v>0.25249212115971514</v>
      </c>
      <c r="AA7" s="82"/>
    </row>
    <row r="8" spans="1:52" s="24" customFormat="1" ht="15.5" x14ac:dyDescent="0.35">
      <c r="A8" s="116" t="s">
        <v>129</v>
      </c>
      <c r="B8" s="117"/>
      <c r="C8" s="118"/>
      <c r="D8" s="118"/>
      <c r="E8" s="119">
        <f t="shared" si="0"/>
        <v>21700</v>
      </c>
      <c r="F8" s="120"/>
      <c r="G8" s="117"/>
      <c r="H8" s="118"/>
      <c r="I8" s="118"/>
      <c r="J8" s="119">
        <f t="shared" si="2"/>
        <v>13100</v>
      </c>
      <c r="K8" s="124"/>
      <c r="L8" s="117"/>
      <c r="M8" s="118"/>
      <c r="N8" s="118"/>
      <c r="O8" s="122">
        <f t="shared" si="5"/>
        <v>126000</v>
      </c>
      <c r="P8" s="124"/>
      <c r="Q8" s="117"/>
      <c r="R8" s="118"/>
      <c r="S8" s="118"/>
      <c r="T8" s="123">
        <f t="shared" si="8"/>
        <v>35800</v>
      </c>
      <c r="U8" s="121"/>
      <c r="V8" s="117"/>
      <c r="W8" s="118"/>
      <c r="X8" s="118" t="str">
        <f>IF(SUM('Density by Salinity Zone'!AB8:AE8)&lt;&gt;0,D9+I9+N9+S8,"")</f>
        <v/>
      </c>
      <c r="Y8" s="119">
        <f t="shared" si="10"/>
        <v>196600</v>
      </c>
      <c r="Z8" s="124"/>
      <c r="AA8" s="82"/>
    </row>
    <row r="9" spans="1:52" ht="15.5" x14ac:dyDescent="0.35">
      <c r="A9" s="116">
        <f>'Density by Salinity Zone'!A8</f>
        <v>1989</v>
      </c>
      <c r="B9" s="117">
        <f>'Density by Salinity Zone'!W8+'Density by Salinity Zone'!AB8</f>
        <v>3253.46</v>
      </c>
      <c r="C9" s="118">
        <f>B9*2.4711</f>
        <v>8039.6250059999993</v>
      </c>
      <c r="D9" s="118" t="str">
        <f>IF(SUM('Density by Salinity Zone'!AB8:AE8)&lt;&gt;0,'Density by Salinity Zone'!W8*2.4711,"")</f>
        <v/>
      </c>
      <c r="E9" s="119">
        <f t="shared" si="0"/>
        <v>21700</v>
      </c>
      <c r="F9" s="120">
        <f t="shared" si="13"/>
        <v>0.37048963161290321</v>
      </c>
      <c r="G9" s="117">
        <f>'Density by Salinity Zone'!X8+'Density by Salinity Zone'!AC8</f>
        <v>1556.52</v>
      </c>
      <c r="H9" s="118">
        <f t="shared" ref="H9:H45" si="15">G9*2.4711</f>
        <v>3846.3165719999997</v>
      </c>
      <c r="I9" s="118" t="str">
        <f>IF(SUM('Density by Salinity Zone'!AB8:AE8)&lt;&gt;0,'Density by Salinity Zone'!X8*2.4711,"")</f>
        <v/>
      </c>
      <c r="J9" s="119">
        <f t="shared" si="2"/>
        <v>13100</v>
      </c>
      <c r="K9" s="121">
        <f t="shared" ref="K9:K45" si="16">H9/J9</f>
        <v>0.29361195206106866</v>
      </c>
      <c r="L9" s="117">
        <f>'Density by Salinity Zone'!Y8+'Density by Salinity Zone'!AD8</f>
        <v>11807.739999999998</v>
      </c>
      <c r="M9" s="118">
        <f>L9*2.4711</f>
        <v>29178.106313999993</v>
      </c>
      <c r="N9" s="118" t="str">
        <f>IF(SUM('Density by Salinity Zone'!AB8:AE8)&lt;&gt;0,'Density by Salinity Zone'!Y8*2.4711,"")</f>
        <v/>
      </c>
      <c r="O9" s="122">
        <f t="shared" si="5"/>
        <v>126000</v>
      </c>
      <c r="P9" s="121">
        <f t="shared" si="6"/>
        <v>0.23157227233333327</v>
      </c>
      <c r="Q9" s="117">
        <f>'Density by Salinity Zone'!Z8+'Density by Salinity Zone'!AE8</f>
        <v>7533.97</v>
      </c>
      <c r="R9" s="118">
        <f>Q9*2.4711</f>
        <v>18617.193266999999</v>
      </c>
      <c r="S9" s="118" t="str">
        <f>IF(SUM('Density by Salinity Zone'!AB8:AE8)&lt;&gt;0,'Density by Salinity Zone'!Z8*2.4711,"")</f>
        <v/>
      </c>
      <c r="T9" s="123">
        <f t="shared" si="8"/>
        <v>35800</v>
      </c>
      <c r="U9" s="121">
        <f t="shared" si="9"/>
        <v>0.52003333148044695</v>
      </c>
      <c r="V9" s="117">
        <f t="shared" si="14"/>
        <v>24151.69</v>
      </c>
      <c r="W9" s="118">
        <f t="shared" si="14"/>
        <v>59681.241158999983</v>
      </c>
      <c r="X9" s="118" t="str">
        <f>IF(SUM('Density by Salinity Zone'!AB8:AE8)&lt;&gt;0,D9+I9+N9+S9,"")</f>
        <v/>
      </c>
      <c r="Y9" s="119">
        <f t="shared" si="10"/>
        <v>196600</v>
      </c>
      <c r="Z9" s="121">
        <f t="shared" ref="Z9:Z41" si="17">W9/Y9</f>
        <v>0.30356684211088497</v>
      </c>
      <c r="AA9" s="78"/>
      <c r="AB9" s="18"/>
      <c r="AC9" s="18"/>
      <c r="AD9" s="18"/>
      <c r="AE9" s="18"/>
      <c r="AF9" s="18"/>
      <c r="AG9" s="18"/>
      <c r="AH9" s="18"/>
    </row>
    <row r="10" spans="1:52" ht="15.5" x14ac:dyDescent="0.35">
      <c r="A10" s="116">
        <f>'Density by Salinity Zone'!A9</f>
        <v>1990</v>
      </c>
      <c r="B10" s="117">
        <f>'Density by Salinity Zone'!W9+'Density by Salinity Zone'!AB9</f>
        <v>3423.82</v>
      </c>
      <c r="C10" s="118">
        <f t="shared" ref="C10:C45" si="18">B10*2.4711</f>
        <v>8460.6016020000006</v>
      </c>
      <c r="D10" s="118" t="str">
        <f>IF(SUM('Density by Salinity Zone'!AB9:AE9)&lt;&gt;0,'Density by Salinity Zone'!W9*2.4711,"")</f>
        <v/>
      </c>
      <c r="E10" s="119">
        <f t="shared" si="0"/>
        <v>21700</v>
      </c>
      <c r="F10" s="120">
        <f t="shared" si="13"/>
        <v>0.38988947474654378</v>
      </c>
      <c r="G10" s="117">
        <f>'Density by Salinity Zone'!X9+'Density by Salinity Zone'!AC9</f>
        <v>1807.32</v>
      </c>
      <c r="H10" s="118">
        <f t="shared" si="15"/>
        <v>4466.0684519999995</v>
      </c>
      <c r="I10" s="118" t="str">
        <f>IF(SUM('Density by Salinity Zone'!AB9:AE9)&lt;&gt;0,'Density by Salinity Zone'!X9*2.4711,"")</f>
        <v/>
      </c>
      <c r="J10" s="119">
        <f t="shared" si="2"/>
        <v>13100</v>
      </c>
      <c r="K10" s="121">
        <f t="shared" si="16"/>
        <v>0.34092125587786254</v>
      </c>
      <c r="L10" s="117">
        <f>'Density by Salinity Zone'!Y9+'Density by Salinity Zone'!AD9</f>
        <v>11076.029999999999</v>
      </c>
      <c r="M10" s="118">
        <f t="shared" ref="M10:M45" si="19">L10*2.4711</f>
        <v>27369.977732999996</v>
      </c>
      <c r="N10" s="118" t="str">
        <f>IF(SUM('Density by Salinity Zone'!AB9:AE9)&lt;&gt;0,'Density by Salinity Zone'!Y9*2.4711,"")</f>
        <v/>
      </c>
      <c r="O10" s="122">
        <f t="shared" si="5"/>
        <v>126000</v>
      </c>
      <c r="P10" s="121">
        <f t="shared" si="6"/>
        <v>0.21722204549999996</v>
      </c>
      <c r="Q10" s="117">
        <f>'Density by Salinity Zone'!Z9+'Density by Salinity Zone'!AE9</f>
        <v>7984.51</v>
      </c>
      <c r="R10" s="118">
        <f t="shared" ref="R10:R45" si="20">Q10*2.4711</f>
        <v>19730.522660999999</v>
      </c>
      <c r="S10" s="118" t="str">
        <f>IF(SUM('Density by Salinity Zone'!AB9:AE9)&lt;&gt;0,'Density by Salinity Zone'!Z9*2.4711,"")</f>
        <v/>
      </c>
      <c r="T10" s="123">
        <f t="shared" si="8"/>
        <v>35800</v>
      </c>
      <c r="U10" s="121">
        <f t="shared" si="9"/>
        <v>0.55113191790502791</v>
      </c>
      <c r="V10" s="117">
        <f t="shared" si="14"/>
        <v>24291.68</v>
      </c>
      <c r="W10" s="118">
        <f t="shared" si="14"/>
        <v>60027.17044799999</v>
      </c>
      <c r="X10" s="118" t="str">
        <f>IF(SUM('Density by Salinity Zone'!AB9:AE9)&lt;&gt;0,D10+I10+N10+S10,"")</f>
        <v/>
      </c>
      <c r="Y10" s="119">
        <f t="shared" si="10"/>
        <v>196600</v>
      </c>
      <c r="Z10" s="121">
        <f t="shared" si="17"/>
        <v>0.3053264010579857</v>
      </c>
      <c r="AA10" s="78"/>
      <c r="AB10" s="18"/>
      <c r="AC10" s="18"/>
      <c r="AD10" s="18"/>
      <c r="AE10" s="18"/>
      <c r="AF10" s="18"/>
      <c r="AG10" s="18"/>
      <c r="AH10" s="18"/>
    </row>
    <row r="11" spans="1:52" ht="15.5" x14ac:dyDescent="0.35">
      <c r="A11" s="116">
        <f>'Density by Salinity Zone'!A10</f>
        <v>1991</v>
      </c>
      <c r="B11" s="117">
        <f>'Density by Salinity Zone'!W10+'Density by Salinity Zone'!AB10</f>
        <v>3753.0699999999997</v>
      </c>
      <c r="C11" s="118">
        <f t="shared" si="18"/>
        <v>9274.2112769999985</v>
      </c>
      <c r="D11" s="118" t="str">
        <f>IF(SUM('Density by Salinity Zone'!AB10:AE10)&lt;&gt;0,'Density by Salinity Zone'!W10*2.4711,"")</f>
        <v/>
      </c>
      <c r="E11" s="119">
        <f t="shared" si="0"/>
        <v>21700</v>
      </c>
      <c r="F11" s="120">
        <f t="shared" si="13"/>
        <v>0.42738300815668195</v>
      </c>
      <c r="G11" s="117">
        <f>'Density by Salinity Zone'!X10+'Density by Salinity Zone'!AC10</f>
        <v>1807.4700000000003</v>
      </c>
      <c r="H11" s="118">
        <f t="shared" si="15"/>
        <v>4466.4391170000008</v>
      </c>
      <c r="I11" s="118" t="str">
        <f>IF(SUM('Density by Salinity Zone'!AB10:AE10)&lt;&gt;0,'Density by Salinity Zone'!X10*2.4711,"")</f>
        <v/>
      </c>
      <c r="J11" s="119">
        <f t="shared" si="2"/>
        <v>13100</v>
      </c>
      <c r="K11" s="121">
        <f t="shared" si="16"/>
        <v>0.34094955091603057</v>
      </c>
      <c r="L11" s="117">
        <f>'Density by Salinity Zone'!Y10+'Density by Salinity Zone'!AD10</f>
        <v>11080.61</v>
      </c>
      <c r="M11" s="118">
        <f t="shared" si="19"/>
        <v>27381.295371</v>
      </c>
      <c r="N11" s="118" t="str">
        <f>IF(SUM('Density by Salinity Zone'!AB10:AE10)&lt;&gt;0,'Density by Salinity Zone'!Y10*2.4711,"")</f>
        <v/>
      </c>
      <c r="O11" s="122">
        <f t="shared" si="5"/>
        <v>126000</v>
      </c>
      <c r="P11" s="121">
        <f t="shared" si="6"/>
        <v>0.21731186802380953</v>
      </c>
      <c r="Q11" s="117">
        <f>'Density by Salinity Zone'!Z10+'Density by Salinity Zone'!AE10</f>
        <v>8983.82</v>
      </c>
      <c r="R11" s="118">
        <f t="shared" si="20"/>
        <v>22199.917601999998</v>
      </c>
      <c r="S11" s="118" t="str">
        <f>IF(SUM('Density by Salinity Zone'!AB10:AE10)&lt;&gt;0,'Density by Salinity Zone'!Z10*2.4711,"")</f>
        <v/>
      </c>
      <c r="T11" s="123">
        <f t="shared" si="8"/>
        <v>35800</v>
      </c>
      <c r="U11" s="121">
        <f t="shared" si="9"/>
        <v>0.62010943022346365</v>
      </c>
      <c r="V11" s="117">
        <f t="shared" si="14"/>
        <v>25624.97</v>
      </c>
      <c r="W11" s="118">
        <f t="shared" si="14"/>
        <v>63321.863366999998</v>
      </c>
      <c r="X11" s="118" t="str">
        <f>IF(SUM('Density by Salinity Zone'!AB10:AE10)&lt;&gt;0,D11+I11+N11+S11,"")</f>
        <v/>
      </c>
      <c r="Y11" s="119">
        <f t="shared" si="10"/>
        <v>196600</v>
      </c>
      <c r="Z11" s="121">
        <f t="shared" si="17"/>
        <v>0.32208475771617495</v>
      </c>
      <c r="AA11" s="78"/>
      <c r="AB11" s="18"/>
      <c r="AC11" s="18"/>
      <c r="AD11" s="18"/>
      <c r="AE11" s="18"/>
      <c r="AF11" s="18"/>
      <c r="AG11" s="18"/>
      <c r="AH11" s="18"/>
    </row>
    <row r="12" spans="1:52" ht="15.5" x14ac:dyDescent="0.35">
      <c r="A12" s="116">
        <f>'Density by Salinity Zone'!A11</f>
        <v>1992</v>
      </c>
      <c r="B12" s="117">
        <f>'Density by Salinity Zone'!W11+'Density by Salinity Zone'!AB11</f>
        <v>3209.48</v>
      </c>
      <c r="C12" s="118">
        <f t="shared" si="18"/>
        <v>7930.9460279999994</v>
      </c>
      <c r="D12" s="118" t="str">
        <f>IF(SUM('Density by Salinity Zone'!AB11:AE11)&lt;&gt;0,'Density by Salinity Zone'!W11*2.4711,"")</f>
        <v/>
      </c>
      <c r="E12" s="119">
        <f t="shared" si="0"/>
        <v>21700</v>
      </c>
      <c r="F12" s="120">
        <f t="shared" si="13"/>
        <v>0.36548138377880179</v>
      </c>
      <c r="G12" s="117">
        <f>'Density by Salinity Zone'!X11+'Density by Salinity Zone'!AC11</f>
        <v>1969.47</v>
      </c>
      <c r="H12" s="118">
        <f t="shared" si="15"/>
        <v>4866.7573169999996</v>
      </c>
      <c r="I12" s="118" t="str">
        <f>IF(SUM('Density by Salinity Zone'!AB11:AE11)&lt;&gt;0,'Density by Salinity Zone'!X11*2.4711,"")</f>
        <v/>
      </c>
      <c r="J12" s="119">
        <f t="shared" si="2"/>
        <v>13100</v>
      </c>
      <c r="K12" s="121">
        <f t="shared" si="16"/>
        <v>0.37150819213740455</v>
      </c>
      <c r="L12" s="117">
        <f>'Density by Salinity Zone'!Y11+'Density by Salinity Zone'!AD11</f>
        <v>14111.890000000001</v>
      </c>
      <c r="M12" s="118">
        <f t="shared" si="19"/>
        <v>34871.891379000001</v>
      </c>
      <c r="N12" s="118" t="str">
        <f>IF(SUM('Density by Salinity Zone'!AB11:AE11)&lt;&gt;0,'Density by Salinity Zone'!Y11*2.4711,"")</f>
        <v/>
      </c>
      <c r="O12" s="122">
        <f t="shared" si="5"/>
        <v>126000</v>
      </c>
      <c r="P12" s="121">
        <f t="shared" si="6"/>
        <v>0.27676104269047619</v>
      </c>
      <c r="Q12" s="117">
        <f>'Density by Salinity Zone'!Z11+'Density by Salinity Zone'!AE11</f>
        <v>9275.4699999999993</v>
      </c>
      <c r="R12" s="118">
        <f t="shared" si="20"/>
        <v>22920.613916999999</v>
      </c>
      <c r="S12" s="118" t="str">
        <f>IF(SUM('Density by Salinity Zone'!AB11:AE11)&lt;&gt;0,'Density by Salinity Zone'!Z11*2.4711,"")</f>
        <v/>
      </c>
      <c r="T12" s="123">
        <f t="shared" si="8"/>
        <v>35800</v>
      </c>
      <c r="U12" s="121">
        <f t="shared" si="9"/>
        <v>0.64024061220670392</v>
      </c>
      <c r="V12" s="117">
        <f t="shared" si="14"/>
        <v>28566.309999999998</v>
      </c>
      <c r="W12" s="118">
        <f t="shared" si="14"/>
        <v>70590.20864099999</v>
      </c>
      <c r="X12" s="118" t="str">
        <f>IF(SUM('Density by Salinity Zone'!AB11:AE11)&lt;&gt;0,D12+I12+N12+S12,"")</f>
        <v/>
      </c>
      <c r="Y12" s="119">
        <f t="shared" si="10"/>
        <v>196600</v>
      </c>
      <c r="Z12" s="121">
        <f t="shared" si="17"/>
        <v>0.35905497782807727</v>
      </c>
      <c r="AA12" s="78"/>
      <c r="AB12" s="18"/>
      <c r="AC12" s="18"/>
      <c r="AD12" s="18"/>
      <c r="AE12" s="18"/>
      <c r="AF12" s="18"/>
      <c r="AG12" s="18"/>
      <c r="AH12" s="18"/>
    </row>
    <row r="13" spans="1:52" ht="15.5" x14ac:dyDescent="0.35">
      <c r="A13" s="116">
        <f>'Density by Salinity Zone'!A12</f>
        <v>1993</v>
      </c>
      <c r="B13" s="117">
        <f>'Density by Salinity Zone'!W12+'Density by Salinity Zone'!AB12</f>
        <v>3215.05</v>
      </c>
      <c r="C13" s="118">
        <f t="shared" si="18"/>
        <v>7944.7100549999996</v>
      </c>
      <c r="D13" s="118" t="str">
        <f>IF(SUM('Density by Salinity Zone'!AB12:AE12)&lt;&gt;0,'Density by Salinity Zone'!W12*2.4711,"")</f>
        <v/>
      </c>
      <c r="E13" s="119">
        <f t="shared" si="0"/>
        <v>21700</v>
      </c>
      <c r="F13" s="120">
        <f t="shared" si="13"/>
        <v>0.36611567073732715</v>
      </c>
      <c r="G13" s="117">
        <f>'Density by Salinity Zone'!X12+'Density by Salinity Zone'!AC12</f>
        <v>1531.27</v>
      </c>
      <c r="H13" s="118">
        <f t="shared" si="15"/>
        <v>3783.9212969999999</v>
      </c>
      <c r="I13" s="118" t="str">
        <f>IF(SUM('Density by Salinity Zone'!AB12:AE12)&lt;&gt;0,'Density by Salinity Zone'!X12*2.4711,"")</f>
        <v/>
      </c>
      <c r="J13" s="119">
        <f t="shared" si="2"/>
        <v>13100</v>
      </c>
      <c r="K13" s="121">
        <f t="shared" si="16"/>
        <v>0.28884895396946564</v>
      </c>
      <c r="L13" s="117">
        <f>'Density by Salinity Zone'!Y12+'Density by Salinity Zone'!AD12</f>
        <v>15122.769999999999</v>
      </c>
      <c r="M13" s="118">
        <f t="shared" si="19"/>
        <v>37369.876946999997</v>
      </c>
      <c r="N13" s="118" t="str">
        <f>IF(SUM('Density by Salinity Zone'!AB12:AE12)&lt;&gt;0,'Density by Salinity Zone'!Y12*2.4711,"")</f>
        <v/>
      </c>
      <c r="O13" s="122">
        <f t="shared" si="5"/>
        <v>126000</v>
      </c>
      <c r="P13" s="121">
        <f t="shared" si="6"/>
        <v>0.29658632497619047</v>
      </c>
      <c r="Q13" s="117">
        <f>'Density by Salinity Zone'!Z12+'Density by Salinity Zone'!AE12</f>
        <v>9718.619999999999</v>
      </c>
      <c r="R13" s="118">
        <f t="shared" si="20"/>
        <v>24015.681881999997</v>
      </c>
      <c r="S13" s="118" t="str">
        <f>IF(SUM('Density by Salinity Zone'!AB12:AE12)&lt;&gt;0,'Density by Salinity Zone'!Z12*2.4711,"")</f>
        <v/>
      </c>
      <c r="T13" s="123">
        <f t="shared" si="8"/>
        <v>35800</v>
      </c>
      <c r="U13" s="121">
        <f t="shared" si="9"/>
        <v>0.67082910284916197</v>
      </c>
      <c r="V13" s="117">
        <f t="shared" si="14"/>
        <v>29587.709999999995</v>
      </c>
      <c r="W13" s="118">
        <f t="shared" si="14"/>
        <v>73114.190180999984</v>
      </c>
      <c r="X13" s="118" t="str">
        <f>IF(SUM('Density by Salinity Zone'!AB12:AE12)&lt;&gt;0,D13+I13+N13+S13,"")</f>
        <v/>
      </c>
      <c r="Y13" s="119">
        <f t="shared" si="10"/>
        <v>196600</v>
      </c>
      <c r="Z13" s="121">
        <f t="shared" si="17"/>
        <v>0.37189313418616471</v>
      </c>
      <c r="AA13" s="78"/>
      <c r="AB13" s="18"/>
      <c r="AC13" s="18"/>
      <c r="AD13" s="18"/>
      <c r="AE13" s="18"/>
      <c r="AF13" s="18"/>
      <c r="AG13" s="18"/>
      <c r="AH13" s="18"/>
    </row>
    <row r="14" spans="1:52" ht="15.5" x14ac:dyDescent="0.35">
      <c r="A14" s="116">
        <f>'Density by Salinity Zone'!A13</f>
        <v>1994</v>
      </c>
      <c r="B14" s="117">
        <f>'Density by Salinity Zone'!W13+'Density by Salinity Zone'!AB13</f>
        <v>3754.8199999999997</v>
      </c>
      <c r="C14" s="118">
        <f t="shared" si="18"/>
        <v>9278.5357019999992</v>
      </c>
      <c r="D14" s="118" t="str">
        <f>IF(SUM('Density by Salinity Zone'!AB13:AE13)&lt;&gt;0,'Density by Salinity Zone'!W13*2.4711,"")</f>
        <v/>
      </c>
      <c r="E14" s="119">
        <f t="shared" si="0"/>
        <v>21700</v>
      </c>
      <c r="F14" s="120">
        <f t="shared" si="13"/>
        <v>0.42758229041474649</v>
      </c>
      <c r="G14" s="117">
        <f>'Density by Salinity Zone'!X13+'Density by Salinity Zone'!AC13</f>
        <v>1651.15</v>
      </c>
      <c r="H14" s="118">
        <f t="shared" si="15"/>
        <v>4080.1567650000002</v>
      </c>
      <c r="I14" s="118" t="str">
        <f>IF(SUM('Density by Salinity Zone'!AB13:AE13)&lt;&gt;0,'Density by Salinity Zone'!X13*2.4711,"")</f>
        <v/>
      </c>
      <c r="J14" s="119">
        <f t="shared" si="2"/>
        <v>13100</v>
      </c>
      <c r="K14" s="121">
        <f t="shared" si="16"/>
        <v>0.31146234847328247</v>
      </c>
      <c r="L14" s="117">
        <f>'Density by Salinity Zone'!Y13+'Density by Salinity Zone'!AD13</f>
        <v>11890.09</v>
      </c>
      <c r="M14" s="118">
        <f t="shared" si="19"/>
        <v>29381.601398999999</v>
      </c>
      <c r="N14" s="118" t="str">
        <f>IF(SUM('Density by Salinity Zone'!AB13:AE13)&lt;&gt;0,'Density by Salinity Zone'!Y13*2.4711,"")</f>
        <v/>
      </c>
      <c r="O14" s="122">
        <f t="shared" si="5"/>
        <v>126000</v>
      </c>
      <c r="P14" s="121">
        <f t="shared" si="6"/>
        <v>0.23318731269047618</v>
      </c>
      <c r="Q14" s="117">
        <f>'Density by Salinity Zone'!Z13+'Density by Salinity Zone'!AE13</f>
        <v>9188.5499999999993</v>
      </c>
      <c r="R14" s="118">
        <f t="shared" si="20"/>
        <v>22705.825904999998</v>
      </c>
      <c r="S14" s="118" t="str">
        <f>IF(SUM('Density by Salinity Zone'!AB13:AE13)&lt;&gt;0,'Density by Salinity Zone'!Z13*2.4711,"")</f>
        <v/>
      </c>
      <c r="T14" s="123">
        <f t="shared" si="8"/>
        <v>35800</v>
      </c>
      <c r="U14" s="121">
        <f t="shared" si="9"/>
        <v>0.63424094706703904</v>
      </c>
      <c r="V14" s="117">
        <f t="shared" si="14"/>
        <v>26484.609999999997</v>
      </c>
      <c r="W14" s="118">
        <f t="shared" si="14"/>
        <v>65446.119770999998</v>
      </c>
      <c r="X14" s="118" t="str">
        <f>IF(SUM('Density by Salinity Zone'!AB13:AE13)&lt;&gt;0,D14+I14+N14+S14,"")</f>
        <v/>
      </c>
      <c r="Y14" s="119">
        <f t="shared" si="10"/>
        <v>196600</v>
      </c>
      <c r="Z14" s="121">
        <f t="shared" si="17"/>
        <v>0.33288972416581891</v>
      </c>
      <c r="AA14" s="78"/>
      <c r="AB14" s="18"/>
      <c r="AC14" s="18"/>
      <c r="AD14" s="18"/>
      <c r="AE14" s="18"/>
      <c r="AF14" s="18"/>
      <c r="AG14" s="18"/>
      <c r="AH14" s="18"/>
    </row>
    <row r="15" spans="1:52" ht="15.5" x14ac:dyDescent="0.35">
      <c r="A15" s="116">
        <f>'Density by Salinity Zone'!A14</f>
        <v>1995</v>
      </c>
      <c r="B15" s="117">
        <f>'Density by Salinity Zone'!W14+'Density by Salinity Zone'!AB14</f>
        <v>2792.32</v>
      </c>
      <c r="C15" s="118">
        <f t="shared" si="18"/>
        <v>6900.101952</v>
      </c>
      <c r="D15" s="118" t="str">
        <f>IF(SUM('Density by Salinity Zone'!AB14:AE14)&lt;&gt;0,'Density by Salinity Zone'!W14*2.4711,"")</f>
        <v/>
      </c>
      <c r="E15" s="119">
        <f t="shared" si="0"/>
        <v>21700</v>
      </c>
      <c r="F15" s="120">
        <f t="shared" si="13"/>
        <v>0.31797704847926267</v>
      </c>
      <c r="G15" s="117">
        <f>'Density by Salinity Zone'!X14+'Density by Salinity Zone'!AC14</f>
        <v>1452.43</v>
      </c>
      <c r="H15" s="118">
        <f t="shared" si="15"/>
        <v>3589.0997729999999</v>
      </c>
      <c r="I15" s="118" t="str">
        <f>IF(SUM('Density by Salinity Zone'!AB14:AE14)&lt;&gt;0,'Density by Salinity Zone'!X14*2.4711,"")</f>
        <v/>
      </c>
      <c r="J15" s="119">
        <f t="shared" si="2"/>
        <v>13100</v>
      </c>
      <c r="K15" s="121">
        <f t="shared" si="16"/>
        <v>0.27397708190839692</v>
      </c>
      <c r="L15" s="117">
        <f>'Density by Salinity Zone'!Y14+'Density by Salinity Zone'!AD14</f>
        <v>11292.05</v>
      </c>
      <c r="M15" s="118">
        <f t="shared" si="19"/>
        <v>27903.784754999997</v>
      </c>
      <c r="N15" s="118" t="str">
        <f>IF(SUM('Density by Salinity Zone'!AB14:AE14)&lt;&gt;0,'Density by Salinity Zone'!Y14*2.4711,"")</f>
        <v/>
      </c>
      <c r="O15" s="122">
        <f t="shared" si="5"/>
        <v>126000</v>
      </c>
      <c r="P15" s="121">
        <f t="shared" si="6"/>
        <v>0.22145860916666665</v>
      </c>
      <c r="Q15" s="117">
        <f>'Density by Salinity Zone'!Z14+'Density by Salinity Zone'!AE14</f>
        <v>8714.99</v>
      </c>
      <c r="R15" s="118">
        <f t="shared" si="20"/>
        <v>21535.611788999999</v>
      </c>
      <c r="S15" s="118" t="str">
        <f>IF(SUM('Density by Salinity Zone'!AB14:AE14)&lt;&gt;0,'Density by Salinity Zone'!Z14*2.4711,"")</f>
        <v/>
      </c>
      <c r="T15" s="123">
        <f t="shared" si="8"/>
        <v>35800</v>
      </c>
      <c r="U15" s="121">
        <f t="shared" si="9"/>
        <v>0.60155340192737428</v>
      </c>
      <c r="V15" s="117">
        <f t="shared" si="14"/>
        <v>24251.79</v>
      </c>
      <c r="W15" s="118">
        <f t="shared" si="14"/>
        <v>59928.598268999995</v>
      </c>
      <c r="X15" s="118" t="str">
        <f>IF(SUM('Density by Salinity Zone'!AB14:AE14)&lt;&gt;0,D15+I15+N15+S15,"")</f>
        <v/>
      </c>
      <c r="Y15" s="119">
        <f t="shared" si="10"/>
        <v>196600</v>
      </c>
      <c r="Z15" s="121">
        <f t="shared" si="17"/>
        <v>0.30482501662767036</v>
      </c>
      <c r="AA15" s="78"/>
      <c r="AB15" s="18"/>
      <c r="AC15" s="18"/>
      <c r="AD15" s="18"/>
      <c r="AE15" s="18"/>
      <c r="AF15" s="18"/>
      <c r="AG15" s="18"/>
      <c r="AH15" s="18"/>
    </row>
    <row r="16" spans="1:52" ht="15.5" x14ac:dyDescent="0.35">
      <c r="A16" s="116">
        <f>'Density by Salinity Zone'!A15</f>
        <v>1996</v>
      </c>
      <c r="B16" s="117">
        <f>'Density by Salinity Zone'!W15+'Density by Salinity Zone'!AB15</f>
        <v>2958.7</v>
      </c>
      <c r="C16" s="118">
        <f t="shared" si="18"/>
        <v>7311.2435699999987</v>
      </c>
      <c r="D16" s="118" t="str">
        <f>IF(SUM('Density by Salinity Zone'!AB15:AE15)&lt;&gt;0,'Density by Salinity Zone'!W15*2.4711,"")</f>
        <v/>
      </c>
      <c r="E16" s="119">
        <f t="shared" si="0"/>
        <v>21700</v>
      </c>
      <c r="F16" s="120">
        <f t="shared" si="13"/>
        <v>0.33692366682027641</v>
      </c>
      <c r="G16" s="117">
        <f>'Density by Salinity Zone'!X15+'Density by Salinity Zone'!AC15</f>
        <v>1698.94</v>
      </c>
      <c r="H16" s="118">
        <f t="shared" si="15"/>
        <v>4198.250634</v>
      </c>
      <c r="I16" s="118" t="str">
        <f>IF(SUM('Density by Salinity Zone'!AB15:AE15)&lt;&gt;0,'Density by Salinity Zone'!X15*2.4711,"")</f>
        <v/>
      </c>
      <c r="J16" s="119">
        <f t="shared" si="2"/>
        <v>13100</v>
      </c>
      <c r="K16" s="121">
        <f t="shared" si="16"/>
        <v>0.32047714763358781</v>
      </c>
      <c r="L16" s="117">
        <f>'Density by Salinity Zone'!Y15+'Density by Salinity Zone'!AD15</f>
        <v>12147.099999999999</v>
      </c>
      <c r="M16" s="118">
        <f t="shared" si="19"/>
        <v>30016.698809999994</v>
      </c>
      <c r="N16" s="118" t="str">
        <f>IF(SUM('Density by Salinity Zone'!AB15:AE15)&lt;&gt;0,'Density by Salinity Zone'!Y15*2.4711,"")</f>
        <v/>
      </c>
      <c r="O16" s="122">
        <f t="shared" si="5"/>
        <v>126000</v>
      </c>
      <c r="P16" s="121">
        <f t="shared" si="6"/>
        <v>0.23822776833333328</v>
      </c>
      <c r="Q16" s="117">
        <f>'Density by Salinity Zone'!Z15+'Density by Salinity Zone'!AE15</f>
        <v>8890.85</v>
      </c>
      <c r="R16" s="118">
        <f t="shared" si="20"/>
        <v>21970.179434999998</v>
      </c>
      <c r="S16" s="118" t="str">
        <f>IF(SUM('Density by Salinity Zone'!AB15:AE15)&lt;&gt;0,'Density by Salinity Zone'!Z15*2.4711,"")</f>
        <v/>
      </c>
      <c r="T16" s="123">
        <f t="shared" si="8"/>
        <v>35800</v>
      </c>
      <c r="U16" s="121">
        <f t="shared" si="9"/>
        <v>0.61369216298882678</v>
      </c>
      <c r="V16" s="117">
        <f t="shared" si="14"/>
        <v>25695.589999999997</v>
      </c>
      <c r="W16" s="118">
        <f t="shared" si="14"/>
        <v>63496.372448999988</v>
      </c>
      <c r="X16" s="118" t="str">
        <f>IF(SUM('Density by Salinity Zone'!AB15:AE15)&lt;&gt;0,D16+I16+N16+S16,"")</f>
        <v/>
      </c>
      <c r="Y16" s="119">
        <f t="shared" si="10"/>
        <v>196600</v>
      </c>
      <c r="Z16" s="121">
        <f t="shared" si="17"/>
        <v>0.32297239292472019</v>
      </c>
      <c r="AA16" s="78"/>
      <c r="AB16" s="18"/>
      <c r="AC16" s="18"/>
      <c r="AD16" s="18"/>
      <c r="AE16" s="18"/>
      <c r="AF16" s="18"/>
      <c r="AG16" s="18"/>
      <c r="AH16" s="18"/>
    </row>
    <row r="17" spans="1:34" ht="15.5" x14ac:dyDescent="0.35">
      <c r="A17" s="116">
        <f>'Density by Salinity Zone'!A16</f>
        <v>1997</v>
      </c>
      <c r="B17" s="117">
        <f>'Density by Salinity Zone'!W16+'Density by Salinity Zone'!AB16</f>
        <v>3275.76</v>
      </c>
      <c r="C17" s="118">
        <f t="shared" si="18"/>
        <v>8094.730536</v>
      </c>
      <c r="D17" s="118" t="str">
        <f>IF(SUM('Density by Salinity Zone'!AB16:AE16)&lt;&gt;0,'Density by Salinity Zone'!W16*2.4711,"")</f>
        <v/>
      </c>
      <c r="E17" s="119">
        <f t="shared" si="0"/>
        <v>21700</v>
      </c>
      <c r="F17" s="120">
        <f t="shared" si="13"/>
        <v>0.37302905695852534</v>
      </c>
      <c r="G17" s="117">
        <f>'Density by Salinity Zone'!X16+'Density by Salinity Zone'!AC16</f>
        <v>2339.5100000000002</v>
      </c>
      <c r="H17" s="118">
        <f t="shared" si="15"/>
        <v>5781.1631610000004</v>
      </c>
      <c r="I17" s="118" t="str">
        <f>IF(SUM('Density by Salinity Zone'!AB16:AE16)&lt;&gt;0,'Density by Salinity Zone'!X16*2.4711,"")</f>
        <v/>
      </c>
      <c r="J17" s="119">
        <f t="shared" si="2"/>
        <v>13100</v>
      </c>
      <c r="K17" s="121">
        <f t="shared" si="16"/>
        <v>0.44131016496183212</v>
      </c>
      <c r="L17" s="117">
        <f>'Density by Salinity Zone'!Y16+'Density by Salinity Zone'!AD16</f>
        <v>13239.189999999999</v>
      </c>
      <c r="M17" s="118">
        <f t="shared" si="19"/>
        <v>32715.362408999994</v>
      </c>
      <c r="N17" s="118" t="str">
        <f>IF(SUM('Density by Salinity Zone'!AB16:AE16)&lt;&gt;0,'Density by Salinity Zone'!Y16*2.4711,"")</f>
        <v/>
      </c>
      <c r="O17" s="122">
        <f t="shared" si="5"/>
        <v>126000</v>
      </c>
      <c r="P17" s="121">
        <f t="shared" si="6"/>
        <v>0.25964573340476188</v>
      </c>
      <c r="Q17" s="117">
        <f>'Density by Salinity Zone'!Z16+'Density by Salinity Zone'!AE16</f>
        <v>9177.2799999999988</v>
      </c>
      <c r="R17" s="118">
        <f t="shared" si="20"/>
        <v>22677.976607999997</v>
      </c>
      <c r="S17" s="118" t="str">
        <f>IF(SUM('Density by Salinity Zone'!AB16:AE16)&lt;&gt;0,'Density by Salinity Zone'!Z16*2.4711,"")</f>
        <v/>
      </c>
      <c r="T17" s="123">
        <f t="shared" si="8"/>
        <v>35800</v>
      </c>
      <c r="U17" s="121">
        <f t="shared" si="9"/>
        <v>0.63346303374301671</v>
      </c>
      <c r="V17" s="117">
        <f t="shared" si="14"/>
        <v>28031.739999999998</v>
      </c>
      <c r="W17" s="118">
        <f t="shared" si="14"/>
        <v>69269.232713999983</v>
      </c>
      <c r="X17" s="118" t="str">
        <f>IF(SUM('Density by Salinity Zone'!AB16:AE16)&lt;&gt;0,D17+I17+N17+S17,"")</f>
        <v/>
      </c>
      <c r="Y17" s="119">
        <f t="shared" si="10"/>
        <v>196600</v>
      </c>
      <c r="Z17" s="121">
        <f t="shared" si="17"/>
        <v>0.35233587341810774</v>
      </c>
      <c r="AA17" s="78"/>
      <c r="AB17" s="18"/>
      <c r="AC17" s="18"/>
      <c r="AD17" s="18"/>
      <c r="AE17" s="18"/>
      <c r="AF17" s="18"/>
      <c r="AG17" s="18"/>
      <c r="AH17" s="18"/>
    </row>
    <row r="18" spans="1:34" ht="15.5" x14ac:dyDescent="0.35">
      <c r="A18" s="116">
        <f>'Density by Salinity Zone'!A17</f>
        <v>1998</v>
      </c>
      <c r="B18" s="117">
        <f>'Density by Salinity Zone'!W17+'Density by Salinity Zone'!AB17</f>
        <v>3816.1399999999994</v>
      </c>
      <c r="C18" s="118">
        <f t="shared" si="18"/>
        <v>9430.0635539999985</v>
      </c>
      <c r="D18" s="118" t="str">
        <f>IF(SUM('Density by Salinity Zone'!AB17:AE17)&lt;&gt;0,'Density by Salinity Zone'!W17*2.4711,"")</f>
        <v/>
      </c>
      <c r="E18" s="119">
        <f t="shared" si="0"/>
        <v>21700</v>
      </c>
      <c r="F18" s="120">
        <f t="shared" si="13"/>
        <v>0.4345651407373271</v>
      </c>
      <c r="G18" s="117">
        <f>'Density by Salinity Zone'!X17+'Density by Salinity Zone'!AC17</f>
        <v>3360.8500000000004</v>
      </c>
      <c r="H18" s="118">
        <f t="shared" si="15"/>
        <v>8304.9964350000009</v>
      </c>
      <c r="I18" s="118" t="str">
        <f>IF(SUM('Density by Salinity Zone'!AB17:AE17)&lt;&gt;0,'Density by Salinity Zone'!X17*2.4711,"")</f>
        <v/>
      </c>
      <c r="J18" s="119">
        <f t="shared" si="2"/>
        <v>13100</v>
      </c>
      <c r="K18" s="121">
        <f t="shared" si="16"/>
        <v>0.63396919351145042</v>
      </c>
      <c r="L18" s="117">
        <f>'Density by Salinity Zone'!Y17+'Density by Salinity Zone'!AD17</f>
        <v>10139.41</v>
      </c>
      <c r="M18" s="118">
        <f t="shared" si="19"/>
        <v>25055.496050999998</v>
      </c>
      <c r="N18" s="118" t="str">
        <f>IF(SUM('Density by Salinity Zone'!AB17:AE17)&lt;&gt;0,'Density by Salinity Zone'!Y17*2.4711,"")</f>
        <v/>
      </c>
      <c r="O18" s="122">
        <f t="shared" si="5"/>
        <v>126000</v>
      </c>
      <c r="P18" s="121">
        <f t="shared" si="6"/>
        <v>0.19885314326190476</v>
      </c>
      <c r="Q18" s="117">
        <f>'Density by Salinity Zone'!Z17+'Density by Salinity Zone'!AE17</f>
        <v>8387.74</v>
      </c>
      <c r="R18" s="118">
        <f t="shared" si="20"/>
        <v>20726.944313999997</v>
      </c>
      <c r="S18" s="118" t="str">
        <f>IF(SUM('Density by Salinity Zone'!AB17:AE17)&lt;&gt;0,'Density by Salinity Zone'!Z17*2.4711,"")</f>
        <v/>
      </c>
      <c r="T18" s="123">
        <f t="shared" si="8"/>
        <v>35800</v>
      </c>
      <c r="U18" s="121">
        <f t="shared" si="9"/>
        <v>0.57896492497206697</v>
      </c>
      <c r="V18" s="117">
        <f t="shared" si="14"/>
        <v>25704.14</v>
      </c>
      <c r="W18" s="118">
        <f t="shared" si="14"/>
        <v>63517.500353999989</v>
      </c>
      <c r="X18" s="118" t="str">
        <f>IF(SUM('Density by Salinity Zone'!AB17:AE17)&lt;&gt;0,D18+I18+N18+S18,"")</f>
        <v/>
      </c>
      <c r="Y18" s="119">
        <f t="shared" si="10"/>
        <v>196600</v>
      </c>
      <c r="Z18" s="121">
        <f t="shared" si="17"/>
        <v>0.32307985937945061</v>
      </c>
      <c r="AA18" s="78"/>
      <c r="AB18" s="18"/>
      <c r="AC18" s="18"/>
      <c r="AD18" s="18"/>
      <c r="AE18" s="18"/>
      <c r="AF18" s="18"/>
      <c r="AG18" s="18"/>
      <c r="AH18" s="18"/>
    </row>
    <row r="19" spans="1:34" ht="15.5" x14ac:dyDescent="0.35">
      <c r="A19" s="116">
        <f>'Density by Salinity Zone'!A18</f>
        <v>1999</v>
      </c>
      <c r="B19" s="117">
        <f>'Density by Salinity Zone'!W18+'Density by Salinity Zone'!AB18</f>
        <v>4303.7356664785866</v>
      </c>
      <c r="C19" s="118">
        <f t="shared" si="18"/>
        <v>10634.961205435235</v>
      </c>
      <c r="D19" s="118">
        <f>IF(SUM('Density by Salinity Zone'!AB18:AE18)&lt;&gt;0,'Density by Salinity Zone'!W18*2.4711,"")</f>
        <v>10063.307640000001</v>
      </c>
      <c r="E19" s="119">
        <f t="shared" si="0"/>
        <v>21700</v>
      </c>
      <c r="F19" s="120">
        <f t="shared" si="13"/>
        <v>0.49009037813065598</v>
      </c>
      <c r="G19" s="117">
        <f>'Density by Salinity Zone'!X18+'Density by Salinity Zone'!AC18</f>
        <v>2963.2277179808543</v>
      </c>
      <c r="H19" s="118">
        <f t="shared" si="15"/>
        <v>7322.4320139024885</v>
      </c>
      <c r="I19" s="118">
        <f>IF(SUM('Density by Salinity Zone'!AB18:AE18)&lt;&gt;0,'Density by Salinity Zone'!X18*2.4711,"")</f>
        <v>4875.356745</v>
      </c>
      <c r="J19" s="119">
        <f t="shared" si="2"/>
        <v>13100</v>
      </c>
      <c r="K19" s="121">
        <f t="shared" si="16"/>
        <v>0.55896427587041897</v>
      </c>
      <c r="L19" s="117">
        <f>'Density by Salinity Zone'!Y18+'Density by Salinity Zone'!AD18</f>
        <v>12767.161459048311</v>
      </c>
      <c r="M19" s="118">
        <f t="shared" si="19"/>
        <v>31548.93268145428</v>
      </c>
      <c r="N19" s="118">
        <f>IF(SUM('Density by Salinity Zone'!AB18:AE18)&lt;&gt;0,'Density by Salinity Zone'!Y18*2.4711,"")</f>
        <v>31185.627953999996</v>
      </c>
      <c r="O19" s="122">
        <f t="shared" si="5"/>
        <v>126000</v>
      </c>
      <c r="P19" s="121">
        <f t="shared" si="6"/>
        <v>0.25038835461471654</v>
      </c>
      <c r="Q19" s="117">
        <f>'Density by Salinity Zone'!Z18+'Density by Salinity Zone'!AE18</f>
        <v>7524.33</v>
      </c>
      <c r="R19" s="118">
        <f t="shared" si="20"/>
        <v>18593.371863</v>
      </c>
      <c r="S19" s="118">
        <f>IF(SUM('Density by Salinity Zone'!AB18:AE18)&lt;&gt;0,'Density by Salinity Zone'!Z18*2.4711,"")</f>
        <v>18593.371863</v>
      </c>
      <c r="T19" s="123">
        <f t="shared" si="8"/>
        <v>35800</v>
      </c>
      <c r="U19" s="121">
        <f t="shared" si="9"/>
        <v>0.51936792913407825</v>
      </c>
      <c r="V19" s="117">
        <f t="shared" si="14"/>
        <v>27558.454843507752</v>
      </c>
      <c r="W19" s="118">
        <f t="shared" si="14"/>
        <v>68099.697763792006</v>
      </c>
      <c r="X19" s="118">
        <f>IF(SUM('Density by Salinity Zone'!AB18:AE18)&lt;&gt;0,D19+I19+N19+S19,"")</f>
        <v>64717.664201999993</v>
      </c>
      <c r="Y19" s="119">
        <f t="shared" si="10"/>
        <v>196600</v>
      </c>
      <c r="Z19" s="121">
        <f t="shared" si="17"/>
        <v>0.34638706899182098</v>
      </c>
      <c r="AA19" s="78"/>
      <c r="AB19" s="18"/>
      <c r="AC19" s="18"/>
      <c r="AD19" s="18"/>
      <c r="AE19" s="18"/>
      <c r="AF19" s="18"/>
      <c r="AG19" s="18"/>
      <c r="AH19" s="18"/>
    </row>
    <row r="20" spans="1:34" ht="15.5" x14ac:dyDescent="0.35">
      <c r="A20" s="116">
        <f>'Density by Salinity Zone'!A19</f>
        <v>2000</v>
      </c>
      <c r="B20" s="117">
        <f>'Density by Salinity Zone'!W19+'Density by Salinity Zone'!AB19</f>
        <v>5136.58</v>
      </c>
      <c r="C20" s="118">
        <f t="shared" si="18"/>
        <v>12693.002837999999</v>
      </c>
      <c r="D20" s="118" t="str">
        <f>IF(SUM('Density by Salinity Zone'!AB19:AE19)&lt;&gt;0,'Density by Salinity Zone'!W19*2.4711,"")</f>
        <v/>
      </c>
      <c r="E20" s="119">
        <f t="shared" si="0"/>
        <v>21700</v>
      </c>
      <c r="F20" s="120">
        <f t="shared" si="13"/>
        <v>0.58493100635944695</v>
      </c>
      <c r="G20" s="117">
        <f>'Density by Salinity Zone'!X19+'Density by Salinity Zone'!AC19</f>
        <v>4654.26</v>
      </c>
      <c r="H20" s="118">
        <f t="shared" si="15"/>
        <v>11501.141885999999</v>
      </c>
      <c r="I20" s="118" t="str">
        <f>IF(SUM('Density by Salinity Zone'!AB19:AE19)&lt;&gt;0,'Density by Salinity Zone'!X19*2.4711,"")</f>
        <v/>
      </c>
      <c r="J20" s="119">
        <f t="shared" si="2"/>
        <v>13100</v>
      </c>
      <c r="K20" s="121">
        <f t="shared" si="16"/>
        <v>0.87794976229007626</v>
      </c>
      <c r="L20" s="117">
        <f>'Density by Salinity Zone'!Y19+'Density by Salinity Zone'!AD19</f>
        <v>10441.85</v>
      </c>
      <c r="M20" s="118">
        <f t="shared" si="19"/>
        <v>25802.855534999999</v>
      </c>
      <c r="N20" s="118" t="str">
        <f>IF(SUM('Density by Salinity Zone'!AB19:AE19)&lt;&gt;0,'Density by Salinity Zone'!Y19*2.4711,"")</f>
        <v/>
      </c>
      <c r="O20" s="122">
        <f t="shared" si="5"/>
        <v>126000</v>
      </c>
      <c r="P20" s="121">
        <f t="shared" si="6"/>
        <v>0.20478456773809522</v>
      </c>
      <c r="Q20" s="117">
        <f>'Density by Salinity Zone'!Z19+'Density by Salinity Zone'!AE19</f>
        <v>7753.42</v>
      </c>
      <c r="R20" s="118">
        <f t="shared" si="20"/>
        <v>19159.476161999999</v>
      </c>
      <c r="S20" s="118" t="str">
        <f>IF(SUM('Density by Salinity Zone'!AB19:AE19)&lt;&gt;0,'Density by Salinity Zone'!Z19*2.4711,"")</f>
        <v/>
      </c>
      <c r="T20" s="123">
        <f t="shared" si="8"/>
        <v>35800</v>
      </c>
      <c r="U20" s="121">
        <f t="shared" si="9"/>
        <v>0.53518089837988825</v>
      </c>
      <c r="V20" s="117">
        <f t="shared" si="14"/>
        <v>27986.11</v>
      </c>
      <c r="W20" s="118">
        <f t="shared" si="14"/>
        <v>69156.476420999999</v>
      </c>
      <c r="X20" s="118" t="str">
        <f>IF(SUM('Density by Salinity Zone'!AB19:AE19)&lt;&gt;0,D20+I20+N20+S20,"")</f>
        <v/>
      </c>
      <c r="Y20" s="119">
        <f t="shared" si="10"/>
        <v>196600</v>
      </c>
      <c r="Z20" s="121">
        <f t="shared" si="17"/>
        <v>0.3517623419175992</v>
      </c>
      <c r="AA20" s="78"/>
      <c r="AB20" s="18"/>
      <c r="AC20" s="18"/>
      <c r="AD20" s="18"/>
      <c r="AE20" s="18"/>
      <c r="AF20" s="18"/>
      <c r="AG20" s="18"/>
      <c r="AH20" s="18"/>
    </row>
    <row r="21" spans="1:34" ht="15.5" x14ac:dyDescent="0.35">
      <c r="A21" s="116">
        <f>'Density by Salinity Zone'!A20</f>
        <v>2001</v>
      </c>
      <c r="B21" s="117">
        <f>'Density by Salinity Zone'!W20+'Density by Salinity Zone'!AB20</f>
        <v>5079.1911509634283</v>
      </c>
      <c r="C21" s="118">
        <f t="shared" si="18"/>
        <v>12551.189253145727</v>
      </c>
      <c r="D21" s="118">
        <f>IF(SUM('Density by Salinity Zone'!AB20:AE20)&lt;&gt;0,'Density by Salinity Zone'!W20*2.4711,"")</f>
        <v>10457.892887999998</v>
      </c>
      <c r="E21" s="119">
        <f t="shared" si="0"/>
        <v>21700</v>
      </c>
      <c r="F21" s="120">
        <f t="shared" si="13"/>
        <v>0.57839581811731455</v>
      </c>
      <c r="G21" s="117">
        <f>'Density by Salinity Zone'!X20+'Density by Salinity Zone'!AC20</f>
        <v>5080.6518847768984</v>
      </c>
      <c r="H21" s="118">
        <f t="shared" si="15"/>
        <v>12554.798872472193</v>
      </c>
      <c r="I21" s="118">
        <f>IF(SUM('Density by Salinity Zone'!AB20:AE20)&lt;&gt;0,'Density by Salinity Zone'!X20*2.4711,"")</f>
        <v>7228.9559399999998</v>
      </c>
      <c r="J21" s="119">
        <f t="shared" si="2"/>
        <v>13100</v>
      </c>
      <c r="K21" s="121">
        <f t="shared" si="16"/>
        <v>0.95838159331848805</v>
      </c>
      <c r="L21" s="117">
        <f>'Density by Salinity Zone'!Y20+'Density by Salinity Zone'!AD20</f>
        <v>16116.212611464376</v>
      </c>
      <c r="M21" s="118">
        <f t="shared" si="19"/>
        <v>39824.772984189614</v>
      </c>
      <c r="N21" s="118">
        <f>IF(SUM('Density by Salinity Zone'!AB20:AE20)&lt;&gt;0,'Density by Salinity Zone'!Y20*2.4711,"")</f>
        <v>39718.632785999995</v>
      </c>
      <c r="O21" s="122">
        <f t="shared" si="5"/>
        <v>126000</v>
      </c>
      <c r="P21" s="121">
        <f t="shared" si="6"/>
        <v>0.31606962685864776</v>
      </c>
      <c r="Q21" s="117">
        <f>'Density by Salinity Zone'!Z20+'Density by Salinity Zone'!AE20</f>
        <v>8289.3100000000013</v>
      </c>
      <c r="R21" s="118">
        <f t="shared" si="20"/>
        <v>20483.713941000002</v>
      </c>
      <c r="S21" s="118">
        <f>IF(SUM('Density by Salinity Zone'!AB20:AE20)&lt;&gt;0,'Density by Salinity Zone'!Z20*2.4711,"")</f>
        <v>20483.713941000002</v>
      </c>
      <c r="T21" s="123">
        <f t="shared" si="8"/>
        <v>35800</v>
      </c>
      <c r="U21" s="121">
        <f t="shared" si="9"/>
        <v>0.57217078047486036</v>
      </c>
      <c r="V21" s="117">
        <f t="shared" si="14"/>
        <v>34565.365647204701</v>
      </c>
      <c r="W21" s="118">
        <f t="shared" si="14"/>
        <v>85414.475050807538</v>
      </c>
      <c r="X21" s="118">
        <f>IF(SUM('Density by Salinity Zone'!AB20:AE20)&lt;&gt;0,D21+I21+N21+S21,"")</f>
        <v>77889.195554999984</v>
      </c>
      <c r="Y21" s="119">
        <f t="shared" si="10"/>
        <v>196600</v>
      </c>
      <c r="Z21" s="121">
        <f t="shared" si="17"/>
        <v>0.43445816404276466</v>
      </c>
      <c r="AA21" s="78"/>
      <c r="AB21" s="18"/>
      <c r="AC21" s="18"/>
      <c r="AD21" s="18"/>
      <c r="AE21" s="18"/>
      <c r="AF21" s="18"/>
      <c r="AG21" s="18"/>
      <c r="AH21" s="18"/>
    </row>
    <row r="22" spans="1:34" ht="15.5" x14ac:dyDescent="0.35">
      <c r="A22" s="116">
        <f>'Density by Salinity Zone'!A21</f>
        <v>2002</v>
      </c>
      <c r="B22" s="117">
        <f>'Density by Salinity Zone'!W21+'Density by Salinity Zone'!AB21</f>
        <v>6010.22</v>
      </c>
      <c r="C22" s="118">
        <f t="shared" si="18"/>
        <v>14851.854642</v>
      </c>
      <c r="D22" s="118" t="str">
        <f>IF(SUM('Density by Salinity Zone'!AB21:AE21)&lt;&gt;0,'Density by Salinity Zone'!W21*2.4711,"")</f>
        <v/>
      </c>
      <c r="E22" s="119">
        <f t="shared" si="0"/>
        <v>21700</v>
      </c>
      <c r="F22" s="120">
        <f t="shared" si="13"/>
        <v>0.684417264608295</v>
      </c>
      <c r="G22" s="117">
        <f>'Density by Salinity Zone'!X21+'Density by Salinity Zone'!AC21</f>
        <v>2347.2800000000002</v>
      </c>
      <c r="H22" s="118">
        <f t="shared" si="15"/>
        <v>5800.3636080000006</v>
      </c>
      <c r="I22" s="118" t="str">
        <f>IF(SUM('Density by Salinity Zone'!AB21:AE21)&lt;&gt;0,'Density by Salinity Zone'!X21*2.4711,"")</f>
        <v/>
      </c>
      <c r="J22" s="119">
        <f t="shared" si="2"/>
        <v>13100</v>
      </c>
      <c r="K22" s="121">
        <f t="shared" si="16"/>
        <v>0.44277584793893132</v>
      </c>
      <c r="L22" s="117">
        <f>'Density by Salinity Zone'!Y21+'Density by Salinity Zone'!AD21</f>
        <v>19604.23</v>
      </c>
      <c r="M22" s="118">
        <f t="shared" si="19"/>
        <v>48444.012752999995</v>
      </c>
      <c r="N22" s="118" t="str">
        <f>IF(SUM('Density by Salinity Zone'!AB21:AE21)&lt;&gt;0,'Density by Salinity Zone'!Y21*2.4711,"")</f>
        <v/>
      </c>
      <c r="O22" s="122">
        <f t="shared" si="5"/>
        <v>126000</v>
      </c>
      <c r="P22" s="121">
        <f t="shared" si="6"/>
        <v>0.38447629169047615</v>
      </c>
      <c r="Q22" s="117">
        <f>'Density by Salinity Zone'!Z21+'Density by Salinity Zone'!AE21</f>
        <v>8321.33</v>
      </c>
      <c r="R22" s="118">
        <f t="shared" si="20"/>
        <v>20562.838562999998</v>
      </c>
      <c r="S22" s="118" t="str">
        <f>IF(SUM('Density by Salinity Zone'!AB21:AE21)&lt;&gt;0,'Density by Salinity Zone'!Z21*2.4711,"")</f>
        <v/>
      </c>
      <c r="T22" s="123">
        <f t="shared" si="8"/>
        <v>35800</v>
      </c>
      <c r="U22" s="121">
        <f t="shared" si="9"/>
        <v>0.57438096544692729</v>
      </c>
      <c r="V22" s="117">
        <f t="shared" si="14"/>
        <v>36283.06</v>
      </c>
      <c r="W22" s="118">
        <f t="shared" si="14"/>
        <v>89659.069565999991</v>
      </c>
      <c r="X22" s="118" t="str">
        <f>IF(SUM('Density by Salinity Zone'!AB21:AE21)&lt;&gt;0,D22+I22+N22+S22,"")</f>
        <v/>
      </c>
      <c r="Y22" s="119">
        <f t="shared" si="10"/>
        <v>196600</v>
      </c>
      <c r="Z22" s="121">
        <f t="shared" si="17"/>
        <v>0.45604816666327563</v>
      </c>
      <c r="AA22" s="78"/>
      <c r="AB22" s="18"/>
      <c r="AC22" s="18"/>
      <c r="AD22" s="18"/>
      <c r="AE22" s="18"/>
      <c r="AF22" s="18"/>
      <c r="AG22" s="18"/>
      <c r="AH22" s="18"/>
    </row>
    <row r="23" spans="1:34" ht="15.5" x14ac:dyDescent="0.35">
      <c r="A23" s="116">
        <f>'Density by Salinity Zone'!A22</f>
        <v>2003</v>
      </c>
      <c r="B23" s="117">
        <f>'Density by Salinity Zone'!W22+'Density by Salinity Zone'!AB22</f>
        <v>4350.92</v>
      </c>
      <c r="C23" s="118">
        <f t="shared" si="18"/>
        <v>10751.558412</v>
      </c>
      <c r="D23" s="118">
        <f>IF(SUM('Density by Salinity Zone'!AB22:AE22)&lt;&gt;0,'Density by Salinity Zone'!W22*2.4711,"")</f>
        <v>10751.558412</v>
      </c>
      <c r="E23" s="119">
        <f t="shared" si="0"/>
        <v>21700</v>
      </c>
      <c r="F23" s="120">
        <f t="shared" si="13"/>
        <v>0.49546352129032262</v>
      </c>
      <c r="G23" s="117">
        <f>'Density by Salinity Zone'!X22+'Density by Salinity Zone'!AC22</f>
        <v>2574.17</v>
      </c>
      <c r="H23" s="118">
        <f t="shared" si="15"/>
        <v>6361.0314870000002</v>
      </c>
      <c r="I23" s="118">
        <f>IF(SUM('Density by Salinity Zone'!AB22:AE22)&lt;&gt;0,'Density by Salinity Zone'!X22*2.4711,"")</f>
        <v>6361.0314870000002</v>
      </c>
      <c r="J23" s="119">
        <f t="shared" si="2"/>
        <v>13100</v>
      </c>
      <c r="K23" s="121">
        <f t="shared" si="16"/>
        <v>0.48557492267175573</v>
      </c>
      <c r="L23" s="117">
        <f>'Density by Salinity Zone'!Y22+'Density by Salinity Zone'!AD22</f>
        <v>10940.235680577662</v>
      </c>
      <c r="M23" s="118">
        <f t="shared" si="19"/>
        <v>27034.416390275459</v>
      </c>
      <c r="N23" s="118">
        <f>IF(SUM('Density by Salinity Zone'!AB22:AE22)&lt;&gt;0,'Density by Salinity Zone'!Y22*2.4711,"")</f>
        <v>25202.748899999999</v>
      </c>
      <c r="O23" s="122">
        <f t="shared" si="5"/>
        <v>126000</v>
      </c>
      <c r="P23" s="121">
        <f t="shared" si="6"/>
        <v>0.21455886024028142</v>
      </c>
      <c r="Q23" s="117">
        <f>'Density by Salinity Zone'!Z22+'Density by Salinity Zone'!AE22</f>
        <v>7842.63</v>
      </c>
      <c r="R23" s="118">
        <f t="shared" si="20"/>
        <v>19379.922993</v>
      </c>
      <c r="S23" s="118">
        <f>IF(SUM('Density by Salinity Zone'!AB22:AE22)&lt;&gt;0,'Density by Salinity Zone'!Z22*2.4711,"")</f>
        <v>19379.922993</v>
      </c>
      <c r="T23" s="123">
        <f t="shared" si="8"/>
        <v>35800</v>
      </c>
      <c r="U23" s="121">
        <f t="shared" si="9"/>
        <v>0.54133863108938551</v>
      </c>
      <c r="V23" s="117">
        <f t="shared" si="14"/>
        <v>25707.955680577663</v>
      </c>
      <c r="W23" s="118">
        <f t="shared" si="14"/>
        <v>63526.929282275458</v>
      </c>
      <c r="X23" s="118">
        <f>IF(SUM('Density by Salinity Zone'!AB22:AE22)&lt;&gt;0,D23+I23+N23+S23,"")</f>
        <v>61695.261791999998</v>
      </c>
      <c r="Y23" s="119">
        <f t="shared" si="10"/>
        <v>196600</v>
      </c>
      <c r="Z23" s="121">
        <f t="shared" si="17"/>
        <v>0.32312781934015999</v>
      </c>
      <c r="AA23" s="78"/>
      <c r="AB23" s="18"/>
      <c r="AC23" s="18"/>
      <c r="AD23" s="18"/>
      <c r="AE23" s="18"/>
      <c r="AF23" s="18"/>
      <c r="AG23" s="18"/>
      <c r="AH23" s="18"/>
    </row>
    <row r="24" spans="1:34" ht="15.5" x14ac:dyDescent="0.35">
      <c r="A24" s="116">
        <f>'Density by Salinity Zone'!A23</f>
        <v>2004</v>
      </c>
      <c r="B24" s="117">
        <f>'Density by Salinity Zone'!W23+'Density by Salinity Zone'!AB23</f>
        <v>5853.3099999999995</v>
      </c>
      <c r="C24" s="118">
        <f t="shared" si="18"/>
        <v>14464.114340999999</v>
      </c>
      <c r="D24" s="118" t="str">
        <f>IF(SUM('Density by Salinity Zone'!AB23:AE23)&lt;&gt;0,'Density by Salinity Zone'!W23*2.4711,"")</f>
        <v/>
      </c>
      <c r="E24" s="119">
        <f t="shared" si="0"/>
        <v>21700</v>
      </c>
      <c r="F24" s="120">
        <f t="shared" si="13"/>
        <v>0.66654904797235015</v>
      </c>
      <c r="G24" s="117">
        <f>'Density by Salinity Zone'!X23+'Density by Salinity Zone'!AC23</f>
        <v>5509.93</v>
      </c>
      <c r="H24" s="118">
        <f t="shared" si="15"/>
        <v>13615.588023</v>
      </c>
      <c r="I24" s="118" t="str">
        <f>IF(SUM('Density by Salinity Zone'!AB23:AE23)&lt;&gt;0,'Density by Salinity Zone'!X23*2.4711,"")</f>
        <v/>
      </c>
      <c r="J24" s="119">
        <f t="shared" si="2"/>
        <v>13100</v>
      </c>
      <c r="K24" s="121">
        <f t="shared" si="16"/>
        <v>1.039357864351145</v>
      </c>
      <c r="L24" s="117">
        <f>'Density by Salinity Zone'!Y23+'Density by Salinity Zone'!AD23</f>
        <v>11730.26</v>
      </c>
      <c r="M24" s="118">
        <f t="shared" si="19"/>
        <v>28986.645485999998</v>
      </c>
      <c r="N24" s="118" t="str">
        <f>IF(SUM('Density by Salinity Zone'!AB23:AE23)&lt;&gt;0,'Density by Salinity Zone'!Y23*2.4711,"")</f>
        <v/>
      </c>
      <c r="O24" s="122">
        <f t="shared" si="5"/>
        <v>126000</v>
      </c>
      <c r="P24" s="121">
        <f t="shared" si="6"/>
        <v>0.23005274195238093</v>
      </c>
      <c r="Q24" s="117">
        <f>'Density by Salinity Zone'!Z23+'Density by Salinity Zone'!AE23</f>
        <v>6425.87</v>
      </c>
      <c r="R24" s="118">
        <f t="shared" si="20"/>
        <v>15878.967357</v>
      </c>
      <c r="S24" s="118" t="str">
        <f>IF(SUM('Density by Salinity Zone'!AB23:AE23)&lt;&gt;0,'Density by Salinity Zone'!Z23*2.4711,"")</f>
        <v/>
      </c>
      <c r="T24" s="123">
        <f t="shared" si="8"/>
        <v>35800</v>
      </c>
      <c r="U24" s="121">
        <f t="shared" si="9"/>
        <v>0.44354657421787708</v>
      </c>
      <c r="V24" s="117">
        <f t="shared" si="14"/>
        <v>29519.37</v>
      </c>
      <c r="W24" s="118">
        <f t="shared" si="14"/>
        <v>72945.315206999992</v>
      </c>
      <c r="X24" s="118" t="str">
        <f>IF(SUM('Density by Salinity Zone'!AB23:AE23)&lt;&gt;0,D24+I24+N24+S24,"")</f>
        <v/>
      </c>
      <c r="Y24" s="119">
        <f t="shared" si="10"/>
        <v>196600</v>
      </c>
      <c r="Z24" s="121">
        <f t="shared" si="17"/>
        <v>0.37103415669888096</v>
      </c>
      <c r="AA24" s="78"/>
      <c r="AB24" s="18"/>
      <c r="AC24" s="18"/>
      <c r="AD24" s="18"/>
      <c r="AE24" s="18"/>
      <c r="AF24" s="18"/>
      <c r="AG24" s="18"/>
      <c r="AH24" s="18"/>
    </row>
    <row r="25" spans="1:34" ht="15.5" x14ac:dyDescent="0.35">
      <c r="A25" s="116">
        <f>'Density by Salinity Zone'!A24</f>
        <v>2005</v>
      </c>
      <c r="B25" s="117">
        <f>'Density by Salinity Zone'!W24+'Density by Salinity Zone'!AB24</f>
        <v>6727.0300000000007</v>
      </c>
      <c r="C25" s="118">
        <f t="shared" si="18"/>
        <v>16623.163833000002</v>
      </c>
      <c r="D25" s="118" t="str">
        <f>IF(SUM('Density by Salinity Zone'!AB24:AE24)&lt;&gt;0,'Density by Salinity Zone'!W24*2.4711,"")</f>
        <v/>
      </c>
      <c r="E25" s="119">
        <f t="shared" si="0"/>
        <v>21700</v>
      </c>
      <c r="F25" s="120">
        <f t="shared" si="13"/>
        <v>0.76604441626728126</v>
      </c>
      <c r="G25" s="117">
        <f>'Density by Salinity Zone'!X24+'Density by Salinity Zone'!AC24</f>
        <v>5632.58</v>
      </c>
      <c r="H25" s="118">
        <f t="shared" si="15"/>
        <v>13918.668437999999</v>
      </c>
      <c r="I25" s="118" t="str">
        <f>IF(SUM('Density by Salinity Zone'!AB24:AE24)&lt;&gt;0,'Density by Salinity Zone'!X24*2.4711,"")</f>
        <v/>
      </c>
      <c r="J25" s="119">
        <f t="shared" si="2"/>
        <v>13100</v>
      </c>
      <c r="K25" s="121">
        <f t="shared" si="16"/>
        <v>1.0624937738931297</v>
      </c>
      <c r="L25" s="117">
        <f>'Density by Salinity Zone'!Y24+'Density by Salinity Zone'!AD24</f>
        <v>12653.560000000001</v>
      </c>
      <c r="M25" s="118">
        <f t="shared" si="19"/>
        <v>31268.212116000002</v>
      </c>
      <c r="N25" s="118" t="str">
        <f>IF(SUM('Density by Salinity Zone'!AB24:AE24)&lt;&gt;0,'Density by Salinity Zone'!Y24*2.4711,"")</f>
        <v/>
      </c>
      <c r="O25" s="122">
        <f t="shared" si="5"/>
        <v>126000</v>
      </c>
      <c r="P25" s="121">
        <f t="shared" si="6"/>
        <v>0.24816041361904764</v>
      </c>
      <c r="Q25" s="117">
        <f>'Density by Salinity Zone'!Z24+'Density by Salinity Zone'!AE24</f>
        <v>6658.1100000000006</v>
      </c>
      <c r="R25" s="118">
        <f t="shared" si="20"/>
        <v>16452.855620999999</v>
      </c>
      <c r="S25" s="118" t="str">
        <f>IF(SUM('Density by Salinity Zone'!AB24:AE24)&lt;&gt;0,'Density by Salinity Zone'!Z24*2.4711,"")</f>
        <v/>
      </c>
      <c r="T25" s="123">
        <f t="shared" si="8"/>
        <v>35800</v>
      </c>
      <c r="U25" s="121">
        <f t="shared" si="9"/>
        <v>0.45957697265363123</v>
      </c>
      <c r="V25" s="117">
        <f t="shared" si="14"/>
        <v>31671.280000000002</v>
      </c>
      <c r="W25" s="118">
        <f t="shared" si="14"/>
        <v>78262.900007999997</v>
      </c>
      <c r="X25" s="118" t="str">
        <f>IF(SUM('Density by Salinity Zone'!AB24:AE24)&lt;&gt;0,D25+I25+N25+S25,"")</f>
        <v/>
      </c>
      <c r="Y25" s="119">
        <f t="shared" si="10"/>
        <v>196600</v>
      </c>
      <c r="Z25" s="121">
        <f t="shared" si="17"/>
        <v>0.39808189220752793</v>
      </c>
      <c r="AA25" s="78"/>
      <c r="AB25" s="18"/>
      <c r="AC25" s="18"/>
      <c r="AD25" s="18"/>
      <c r="AE25" s="18"/>
      <c r="AF25" s="18"/>
      <c r="AG25" s="18"/>
      <c r="AH25" s="18"/>
    </row>
    <row r="26" spans="1:34" ht="15.5" x14ac:dyDescent="0.35">
      <c r="A26" s="116">
        <f>'Density by Salinity Zone'!A25</f>
        <v>2006</v>
      </c>
      <c r="B26" s="117">
        <f>'Density by Salinity Zone'!W25+'Density by Salinity Zone'!AB25</f>
        <v>6784.76</v>
      </c>
      <c r="C26" s="118">
        <f t="shared" si="18"/>
        <v>16765.820435999998</v>
      </c>
      <c r="D26" s="118" t="str">
        <f>IF(SUM('Density by Salinity Zone'!AB25:AE25)&lt;&gt;0,'Density by Salinity Zone'!W25*2.4711,"")</f>
        <v/>
      </c>
      <c r="E26" s="119">
        <f t="shared" si="0"/>
        <v>21700</v>
      </c>
      <c r="F26" s="120">
        <f t="shared" si="13"/>
        <v>0.77261845327188927</v>
      </c>
      <c r="G26" s="117">
        <f>'Density by Salinity Zone'!X25+'Density by Salinity Zone'!AC25</f>
        <v>4270.7700000000004</v>
      </c>
      <c r="H26" s="118">
        <f t="shared" si="15"/>
        <v>10553.499747</v>
      </c>
      <c r="I26" s="118" t="str">
        <f>IF(SUM('Density by Salinity Zone'!AB25:AE25)&lt;&gt;0,'Density by Salinity Zone'!X25*2.4711,"")</f>
        <v/>
      </c>
      <c r="J26" s="119">
        <f t="shared" si="2"/>
        <v>13100</v>
      </c>
      <c r="K26" s="121">
        <f t="shared" si="16"/>
        <v>0.80561066770992362</v>
      </c>
      <c r="L26" s="117">
        <f>'Density by Salinity Zone'!Y25+'Density by Salinity Zone'!AD25</f>
        <v>8855.01</v>
      </c>
      <c r="M26" s="118">
        <f t="shared" si="19"/>
        <v>21881.615211</v>
      </c>
      <c r="N26" s="118" t="str">
        <f>IF(SUM('Density by Salinity Zone'!AB25:AE25)&lt;&gt;0,'Density by Salinity Zone'!Y25*2.4711,"")</f>
        <v/>
      </c>
      <c r="O26" s="122">
        <f t="shared" si="5"/>
        <v>126000</v>
      </c>
      <c r="P26" s="121">
        <f t="shared" si="6"/>
        <v>0.17366361278571429</v>
      </c>
      <c r="Q26" s="117">
        <f>'Density by Salinity Zone'!Z25+'Density by Salinity Zone'!AE25</f>
        <v>4030.3900000000003</v>
      </c>
      <c r="R26" s="118">
        <f t="shared" si="20"/>
        <v>9959.4967290000004</v>
      </c>
      <c r="S26" s="118" t="str">
        <f>IF(SUM('Density by Salinity Zone'!AB25:AE25)&lt;&gt;0,'Density by Salinity Zone'!Z25*2.4711,"")</f>
        <v/>
      </c>
      <c r="T26" s="123">
        <f t="shared" si="8"/>
        <v>35800</v>
      </c>
      <c r="U26" s="121">
        <f t="shared" si="9"/>
        <v>0.27819823265363131</v>
      </c>
      <c r="V26" s="117">
        <f t="shared" si="14"/>
        <v>23940.93</v>
      </c>
      <c r="W26" s="118">
        <f t="shared" si="14"/>
        <v>59160.432122999999</v>
      </c>
      <c r="X26" s="118" t="str">
        <f>IF(SUM('Density by Salinity Zone'!AB25:AE25)&lt;&gt;0,D26+I26+N26+S26,"")</f>
        <v/>
      </c>
      <c r="Y26" s="119">
        <f t="shared" si="10"/>
        <v>196600</v>
      </c>
      <c r="Z26" s="121">
        <f t="shared" si="17"/>
        <v>0.30091776257884029</v>
      </c>
      <c r="AA26" s="78"/>
      <c r="AB26" s="18"/>
      <c r="AC26" s="18"/>
      <c r="AD26" s="18"/>
      <c r="AE26" s="18"/>
      <c r="AF26" s="18"/>
      <c r="AG26" s="18"/>
      <c r="AH26" s="18"/>
    </row>
    <row r="27" spans="1:34" ht="15.5" x14ac:dyDescent="0.35">
      <c r="A27" s="116">
        <f>'Density by Salinity Zone'!A26</f>
        <v>2007</v>
      </c>
      <c r="B27" s="117">
        <f>'Density by Salinity Zone'!W26+'Density by Salinity Zone'!AB26</f>
        <v>8992.369999999999</v>
      </c>
      <c r="C27" s="118">
        <f t="shared" si="18"/>
        <v>22221.045506999995</v>
      </c>
      <c r="D27" s="118" t="str">
        <f>IF(SUM('Density by Salinity Zone'!AB26:AE26)&lt;&gt;0,'Density by Salinity Zone'!W26*2.4711,"")</f>
        <v/>
      </c>
      <c r="E27" s="119">
        <f t="shared" si="0"/>
        <v>21700</v>
      </c>
      <c r="F27" s="120">
        <f t="shared" si="13"/>
        <v>1.0240113136866358</v>
      </c>
      <c r="G27" s="117">
        <f>'Density by Salinity Zone'!X26+'Density by Salinity Zone'!AC26</f>
        <v>4514.46</v>
      </c>
      <c r="H27" s="118">
        <f t="shared" si="15"/>
        <v>11155.682106</v>
      </c>
      <c r="I27" s="118" t="str">
        <f>IF(SUM('Density by Salinity Zone'!AB26:AE26)&lt;&gt;0,'Density by Salinity Zone'!X26*2.4711,"")</f>
        <v/>
      </c>
      <c r="J27" s="119">
        <f t="shared" si="2"/>
        <v>13100</v>
      </c>
      <c r="K27" s="121">
        <f t="shared" si="16"/>
        <v>0.85157878671755727</v>
      </c>
      <c r="L27" s="117">
        <f>'Density by Salinity Zone'!Y26+'Density by Salinity Zone'!AD26</f>
        <v>7790.3000000000011</v>
      </c>
      <c r="M27" s="118">
        <f t="shared" si="19"/>
        <v>19250.610330000003</v>
      </c>
      <c r="N27" s="118" t="str">
        <f>IF(SUM('Density by Salinity Zone'!AB26:AE26)&lt;&gt;0,'Density by Salinity Zone'!Y26*2.4711,"")</f>
        <v/>
      </c>
      <c r="O27" s="122">
        <f t="shared" si="5"/>
        <v>126000</v>
      </c>
      <c r="P27" s="121">
        <f t="shared" si="6"/>
        <v>0.1527826216666667</v>
      </c>
      <c r="Q27" s="117">
        <f>'Density by Salinity Zone'!Z26+'Density by Salinity Zone'!AE26</f>
        <v>4973.55</v>
      </c>
      <c r="R27" s="118">
        <f t="shared" si="20"/>
        <v>12290.139405</v>
      </c>
      <c r="S27" s="118" t="str">
        <f>IF(SUM('Density by Salinity Zone'!AB26:AE26)&lt;&gt;0,'Density by Salinity Zone'!Z26*2.4711,"")</f>
        <v/>
      </c>
      <c r="T27" s="123">
        <f t="shared" si="8"/>
        <v>35800</v>
      </c>
      <c r="U27" s="121">
        <f t="shared" si="9"/>
        <v>0.34329998337988826</v>
      </c>
      <c r="V27" s="117">
        <f t="shared" si="14"/>
        <v>26270.679999999997</v>
      </c>
      <c r="W27" s="118">
        <f t="shared" si="14"/>
        <v>64917.477348</v>
      </c>
      <c r="X27" s="118" t="str">
        <f>IF(SUM('Density by Salinity Zone'!AB26:AE26)&lt;&gt;0,D27+I27+N27+S27,"")</f>
        <v/>
      </c>
      <c r="Y27" s="119">
        <f t="shared" si="10"/>
        <v>196600</v>
      </c>
      <c r="Z27" s="121">
        <f t="shared" si="17"/>
        <v>0.33020080034587995</v>
      </c>
      <c r="AA27" s="78"/>
      <c r="AB27" s="18"/>
      <c r="AC27" s="18"/>
      <c r="AD27" s="18"/>
      <c r="AE27" s="18"/>
      <c r="AF27" s="18"/>
      <c r="AG27" s="18"/>
      <c r="AH27" s="18"/>
    </row>
    <row r="28" spans="1:34" ht="15.5" x14ac:dyDescent="0.35">
      <c r="A28" s="116">
        <f>'Density by Salinity Zone'!A27</f>
        <v>2008</v>
      </c>
      <c r="B28" s="117">
        <f>'Density by Salinity Zone'!W27+'Density by Salinity Zone'!AB27</f>
        <v>10311.61</v>
      </c>
      <c r="C28" s="118">
        <f t="shared" si="18"/>
        <v>25481.019471</v>
      </c>
      <c r="D28" s="118" t="str">
        <f>IF(SUM('Density by Salinity Zone'!AB27:AE27)&lt;&gt;0,'Density by Salinity Zone'!W27*2.4711,"")</f>
        <v/>
      </c>
      <c r="E28" s="119">
        <f t="shared" si="0"/>
        <v>21700</v>
      </c>
      <c r="F28" s="120">
        <f t="shared" si="13"/>
        <v>1.1742405286175115</v>
      </c>
      <c r="G28" s="117">
        <f>'Density by Salinity Zone'!X27+'Density by Salinity Zone'!AC27</f>
        <v>5009.66</v>
      </c>
      <c r="H28" s="118">
        <f t="shared" si="15"/>
        <v>12379.370825999998</v>
      </c>
      <c r="I28" s="118" t="str">
        <f>IF(SUM('Density by Salinity Zone'!AB27:AE27)&lt;&gt;0,'Density by Salinity Zone'!X27*2.4711,"")</f>
        <v/>
      </c>
      <c r="J28" s="119">
        <f t="shared" si="2"/>
        <v>13100</v>
      </c>
      <c r="K28" s="121">
        <f t="shared" si="16"/>
        <v>0.94499013938931287</v>
      </c>
      <c r="L28" s="117">
        <f>'Density by Salinity Zone'!Y27+'Density by Salinity Zone'!AD27</f>
        <v>9578.9</v>
      </c>
      <c r="M28" s="118">
        <f t="shared" si="19"/>
        <v>23670.419789999996</v>
      </c>
      <c r="N28" s="118" t="str">
        <f>IF(SUM('Density by Salinity Zone'!AB27:AE27)&lt;&gt;0,'Density by Salinity Zone'!Y27*2.4711,"")</f>
        <v/>
      </c>
      <c r="O28" s="122">
        <f t="shared" si="5"/>
        <v>126000</v>
      </c>
      <c r="P28" s="121">
        <f t="shared" si="6"/>
        <v>0.1878604745238095</v>
      </c>
      <c r="Q28" s="117">
        <f>'Density by Salinity Zone'!Z27+'Density by Salinity Zone'!AE27</f>
        <v>6203.49</v>
      </c>
      <c r="R28" s="118">
        <f t="shared" si="20"/>
        <v>15329.444138999999</v>
      </c>
      <c r="S28" s="118" t="str">
        <f>IF(SUM('Density by Salinity Zone'!AB27:AE27)&lt;&gt;0,'Density by Salinity Zone'!Z27*2.4711,"")</f>
        <v/>
      </c>
      <c r="T28" s="123">
        <f t="shared" si="8"/>
        <v>35800</v>
      </c>
      <c r="U28" s="121">
        <f t="shared" si="9"/>
        <v>0.42819676365921788</v>
      </c>
      <c r="V28" s="117">
        <f t="shared" si="14"/>
        <v>31103.659999999996</v>
      </c>
      <c r="W28" s="118">
        <f t="shared" si="14"/>
        <v>76860.25422599999</v>
      </c>
      <c r="X28" s="118" t="str">
        <f>IF(SUM('Density by Salinity Zone'!AB27:AE27)&lt;&gt;0,D28+I28+N28+S28,"")</f>
        <v/>
      </c>
      <c r="Y28" s="119">
        <f t="shared" si="10"/>
        <v>196600</v>
      </c>
      <c r="Z28" s="121">
        <f t="shared" si="17"/>
        <v>0.3909473765310274</v>
      </c>
      <c r="AA28" s="78"/>
      <c r="AB28" s="18"/>
      <c r="AC28" s="18"/>
      <c r="AD28" s="18"/>
      <c r="AE28" s="18"/>
      <c r="AF28" s="18"/>
      <c r="AG28" s="18"/>
      <c r="AH28" s="18"/>
    </row>
    <row r="29" spans="1:34" ht="15.5" x14ac:dyDescent="0.35">
      <c r="A29" s="116">
        <f>'Density by Salinity Zone'!A28</f>
        <v>2009</v>
      </c>
      <c r="B29" s="117">
        <f>'Density by Salinity Zone'!W28+'Density by Salinity Zone'!AB28</f>
        <v>10065.449999999999</v>
      </c>
      <c r="C29" s="118">
        <f t="shared" si="18"/>
        <v>24872.733494999997</v>
      </c>
      <c r="D29" s="118" t="str">
        <f>IF(SUM('Density by Salinity Zone'!AB28:AE28)&lt;&gt;0,'Density by Salinity Zone'!W28*2.4711,"")</f>
        <v/>
      </c>
      <c r="E29" s="119">
        <f t="shared" si="0"/>
        <v>21700</v>
      </c>
      <c r="F29" s="120">
        <f t="shared" si="13"/>
        <v>1.1462089168202763</v>
      </c>
      <c r="G29" s="117">
        <f>'Density by Salinity Zone'!X28+'Density by Salinity Zone'!AC28</f>
        <v>5359.48</v>
      </c>
      <c r="H29" s="118">
        <f t="shared" si="15"/>
        <v>13243.811027999998</v>
      </c>
      <c r="I29" s="118" t="str">
        <f>IF(SUM('Density by Salinity Zone'!AB28:AE28)&lt;&gt;0,'Density by Salinity Zone'!X28*2.4711,"")</f>
        <v/>
      </c>
      <c r="J29" s="119">
        <f t="shared" si="2"/>
        <v>13100</v>
      </c>
      <c r="K29" s="121">
        <f t="shared" si="16"/>
        <v>1.0109779410687021</v>
      </c>
      <c r="L29" s="117">
        <f>'Density by Salinity Zone'!Y28+'Density by Salinity Zone'!AD28</f>
        <v>12232.48</v>
      </c>
      <c r="M29" s="118">
        <f t="shared" si="19"/>
        <v>30227.681327999999</v>
      </c>
      <c r="N29" s="118" t="str">
        <f>IF(SUM('Density by Salinity Zone'!AB28:AE28)&lt;&gt;0,'Density by Salinity Zone'!Y28*2.4711,"")</f>
        <v/>
      </c>
      <c r="O29" s="122">
        <f t="shared" si="5"/>
        <v>126000</v>
      </c>
      <c r="P29" s="121">
        <f t="shared" si="6"/>
        <v>0.23990223276190475</v>
      </c>
      <c r="Q29" s="117">
        <f>'Density by Salinity Zone'!Z28+'Density by Salinity Zone'!AE28</f>
        <v>7110.29</v>
      </c>
      <c r="R29" s="118">
        <f t="shared" si="20"/>
        <v>17570.237619</v>
      </c>
      <c r="S29" s="118" t="str">
        <f>IF(SUM('Density by Salinity Zone'!AB28:AE28)&lt;&gt;0,'Density by Salinity Zone'!Z28*2.4711,"")</f>
        <v/>
      </c>
      <c r="T29" s="123">
        <f t="shared" si="8"/>
        <v>35800</v>
      </c>
      <c r="U29" s="121">
        <f t="shared" si="9"/>
        <v>0.49078876030726254</v>
      </c>
      <c r="V29" s="117">
        <f t="shared" si="14"/>
        <v>34767.699999999997</v>
      </c>
      <c r="W29" s="118">
        <f t="shared" si="14"/>
        <v>85914.463469999988</v>
      </c>
      <c r="X29" s="118" t="str">
        <f>IF(SUM('Density by Salinity Zone'!AB28:AE28)&lt;&gt;0,D29+I29+N29+S29,"")</f>
        <v/>
      </c>
      <c r="Y29" s="119">
        <f t="shared" si="10"/>
        <v>196600</v>
      </c>
      <c r="Z29" s="121">
        <f t="shared" si="17"/>
        <v>0.43700134013224817</v>
      </c>
      <c r="AA29" s="78"/>
      <c r="AB29" s="18"/>
      <c r="AC29" s="18"/>
      <c r="AD29" s="18"/>
      <c r="AE29" s="18"/>
      <c r="AF29" s="18"/>
      <c r="AG29" s="18"/>
      <c r="AH29" s="18"/>
    </row>
    <row r="30" spans="1:34" ht="15.5" x14ac:dyDescent="0.35">
      <c r="A30" s="116">
        <f>'Density by Salinity Zone'!A29</f>
        <v>2010</v>
      </c>
      <c r="B30" s="117">
        <f>'Density by Salinity Zone'!W29+'Density by Salinity Zone'!AB29</f>
        <v>9620.77</v>
      </c>
      <c r="C30" s="118">
        <f t="shared" si="18"/>
        <v>23773.884747</v>
      </c>
      <c r="D30" s="118" t="str">
        <f>IF(SUM('Density by Salinity Zone'!AB29:AE29)&lt;&gt;0,'Density by Salinity Zone'!W29*2.4711,"")</f>
        <v/>
      </c>
      <c r="E30" s="119">
        <f t="shared" si="0"/>
        <v>21700</v>
      </c>
      <c r="F30" s="120">
        <f t="shared" si="13"/>
        <v>1.0955707256682028</v>
      </c>
      <c r="G30" s="117">
        <f>'Density by Salinity Zone'!X29+'Density by Salinity Zone'!AC29</f>
        <v>4760.5200000000004</v>
      </c>
      <c r="H30" s="118">
        <f t="shared" si="15"/>
        <v>11763.720972000001</v>
      </c>
      <c r="I30" s="118" t="str">
        <f>IF(SUM('Density by Salinity Zone'!AB29:AE29)&lt;&gt;0,'Density by Salinity Zone'!X29*2.4711,"")</f>
        <v/>
      </c>
      <c r="J30" s="119">
        <f t="shared" si="2"/>
        <v>13100</v>
      </c>
      <c r="K30" s="121">
        <f t="shared" si="16"/>
        <v>0.89799396732824432</v>
      </c>
      <c r="L30" s="117">
        <f>'Density by Salinity Zone'!Y29+'Density by Salinity Zone'!AD29</f>
        <v>10866.31</v>
      </c>
      <c r="M30" s="118">
        <f t="shared" si="19"/>
        <v>26851.738640999996</v>
      </c>
      <c r="N30" s="118" t="str">
        <f>IF(SUM('Density by Salinity Zone'!AB29:AE29)&lt;&gt;0,'Density by Salinity Zone'!Y29*2.4711,"")</f>
        <v/>
      </c>
      <c r="O30" s="122">
        <f t="shared" si="5"/>
        <v>126000</v>
      </c>
      <c r="P30" s="121">
        <f t="shared" si="6"/>
        <v>0.21310903683333329</v>
      </c>
      <c r="Q30" s="117">
        <f>'Density by Salinity Zone'!Z29+'Density by Salinity Zone'!AE29</f>
        <v>6990.7199999999993</v>
      </c>
      <c r="R30" s="118">
        <f t="shared" si="20"/>
        <v>17274.768191999996</v>
      </c>
      <c r="S30" s="118" t="str">
        <f>IF(SUM('Density by Salinity Zone'!AB29:AE29)&lt;&gt;0,'Density by Salinity Zone'!Z29*2.4711,"")</f>
        <v/>
      </c>
      <c r="T30" s="123">
        <f t="shared" si="8"/>
        <v>35800</v>
      </c>
      <c r="U30" s="121">
        <f t="shared" si="9"/>
        <v>0.48253542435754176</v>
      </c>
      <c r="V30" s="117">
        <f t="shared" si="14"/>
        <v>32238.32</v>
      </c>
      <c r="W30" s="118">
        <f t="shared" si="14"/>
        <v>79664.112551999991</v>
      </c>
      <c r="X30" s="118" t="str">
        <f>IF(SUM('Density by Salinity Zone'!AB29:AE29)&lt;&gt;0,D30+I30+N30+S30,"")</f>
        <v/>
      </c>
      <c r="Y30" s="119">
        <f t="shared" si="10"/>
        <v>196600</v>
      </c>
      <c r="Z30" s="121">
        <f t="shared" si="17"/>
        <v>0.40520911776195317</v>
      </c>
      <c r="AA30" s="78"/>
      <c r="AB30" s="18"/>
      <c r="AC30" s="18"/>
      <c r="AD30" s="18"/>
      <c r="AE30" s="18"/>
      <c r="AF30" s="18"/>
      <c r="AG30" s="18"/>
      <c r="AH30" s="18"/>
    </row>
    <row r="31" spans="1:34" ht="15.5" x14ac:dyDescent="0.35">
      <c r="A31" s="116">
        <f>'Density by Salinity Zone'!A30</f>
        <v>2011</v>
      </c>
      <c r="B31" s="117">
        <f>'Density by Salinity Zone'!W30+'Density by Salinity Zone'!AB30</f>
        <v>7315.6878593376623</v>
      </c>
      <c r="C31" s="118">
        <f t="shared" si="18"/>
        <v>18077.796269209295</v>
      </c>
      <c r="D31" s="118">
        <f>IF(SUM('Density by Salinity Zone'!AB30:AE30)&lt;&gt;0,'Density by Salinity Zone'!W30*2.4711,"")</f>
        <v>13157.495504999999</v>
      </c>
      <c r="E31" s="119">
        <f t="shared" si="0"/>
        <v>21700</v>
      </c>
      <c r="F31" s="120">
        <f t="shared" si="13"/>
        <v>0.83307816908798593</v>
      </c>
      <c r="G31" s="117">
        <f>'Density by Salinity Zone'!X30+'Density by Salinity Zone'!AC30</f>
        <v>3084.0177925873977</v>
      </c>
      <c r="H31" s="118">
        <f t="shared" si="15"/>
        <v>7620.9163672627183</v>
      </c>
      <c r="I31" s="118">
        <f>IF(SUM('Density by Salinity Zone'!AB30:AE30)&lt;&gt;0,'Density by Salinity Zone'!X30*2.4711,"")</f>
        <v>7422.5172029999994</v>
      </c>
      <c r="J31" s="119">
        <f t="shared" si="2"/>
        <v>13100</v>
      </c>
      <c r="K31" s="121">
        <f t="shared" si="16"/>
        <v>0.58174934101242126</v>
      </c>
      <c r="L31" s="117">
        <f>'Density by Salinity Zone'!Y30+'Density by Salinity Zone'!AD30</f>
        <v>10626.93</v>
      </c>
      <c r="M31" s="118">
        <f t="shared" si="19"/>
        <v>26260.206722999999</v>
      </c>
      <c r="N31" s="118">
        <f>IF(SUM('Density by Salinity Zone'!AB30:AE30)&lt;&gt;0,'Density by Salinity Zone'!Y30*2.4711,"")</f>
        <v>26260.206722999999</v>
      </c>
      <c r="O31" s="122">
        <f t="shared" si="5"/>
        <v>126000</v>
      </c>
      <c r="P31" s="121">
        <f t="shared" si="6"/>
        <v>0.20841433907142856</v>
      </c>
      <c r="Q31" s="117">
        <f>'Density by Salinity Zone'!Z30+'Density by Salinity Zone'!AE30</f>
        <v>4501.7000000000007</v>
      </c>
      <c r="R31" s="118">
        <f t="shared" si="20"/>
        <v>11124.150870000001</v>
      </c>
      <c r="S31" s="118">
        <f>IF(SUM('Density by Salinity Zone'!AB30:AE30)&lt;&gt;0,'Density by Salinity Zone'!Z30*2.4711,"")</f>
        <v>11124.150870000001</v>
      </c>
      <c r="T31" s="123">
        <f t="shared" si="8"/>
        <v>35800</v>
      </c>
      <c r="U31" s="121">
        <f t="shared" si="9"/>
        <v>0.31073047122905034</v>
      </c>
      <c r="V31" s="117">
        <f t="shared" si="14"/>
        <v>25528.335651925063</v>
      </c>
      <c r="W31" s="118">
        <f t="shared" si="14"/>
        <v>63083.07022947201</v>
      </c>
      <c r="X31" s="118">
        <f>IF(SUM('Density by Salinity Zone'!AB30:AE30)&lt;&gt;0,D31+I31+N31+S31,"")</f>
        <v>57964.370301000003</v>
      </c>
      <c r="Y31" s="119">
        <f t="shared" si="10"/>
        <v>196600</v>
      </c>
      <c r="Z31" s="121">
        <f t="shared" si="17"/>
        <v>0.32087014358836219</v>
      </c>
      <c r="AA31" s="78"/>
      <c r="AB31" s="18"/>
      <c r="AC31" s="18"/>
      <c r="AD31" s="18"/>
      <c r="AE31" s="18"/>
      <c r="AF31" s="18"/>
      <c r="AG31" s="18"/>
      <c r="AH31" s="18"/>
    </row>
    <row r="32" spans="1:34" ht="15.5" x14ac:dyDescent="0.35">
      <c r="A32" s="116">
        <f>'Density by Salinity Zone'!A31</f>
        <v>2012</v>
      </c>
      <c r="B32" s="117">
        <f>'Density by Salinity Zone'!W31+'Density by Salinity Zone'!AB31</f>
        <v>4916.1400000000003</v>
      </c>
      <c r="C32" s="118">
        <f t="shared" si="18"/>
        <v>12148.273553999999</v>
      </c>
      <c r="D32" s="118" t="str">
        <f>IF(SUM('Density by Salinity Zone'!AB31:AE31)&lt;&gt;0,'Density by Salinity Zone'!W31*2.4711,"")</f>
        <v/>
      </c>
      <c r="E32" s="119">
        <f t="shared" si="0"/>
        <v>21700</v>
      </c>
      <c r="F32" s="120">
        <f t="shared" si="13"/>
        <v>0.55982827437788019</v>
      </c>
      <c r="G32" s="117">
        <f>'Density by Salinity Zone'!X31+'Density by Salinity Zone'!AC31</f>
        <v>2230.3000000000002</v>
      </c>
      <c r="H32" s="118">
        <f t="shared" si="15"/>
        <v>5511.2943299999997</v>
      </c>
      <c r="I32" s="118" t="str">
        <f>IF(SUM('Density by Salinity Zone'!AB31:AE31)&lt;&gt;0,'Density by Salinity Zone'!X31*2.4711,"")</f>
        <v/>
      </c>
      <c r="J32" s="119">
        <f t="shared" si="2"/>
        <v>13100</v>
      </c>
      <c r="K32" s="121">
        <f t="shared" si="16"/>
        <v>0.42070949083969461</v>
      </c>
      <c r="L32" s="117">
        <f>'Density by Salinity Zone'!Y31+'Density by Salinity Zone'!AD31</f>
        <v>7939.33</v>
      </c>
      <c r="M32" s="118">
        <f t="shared" si="19"/>
        <v>19618.878363</v>
      </c>
      <c r="N32" s="118" t="str">
        <f>IF(SUM('Density by Salinity Zone'!AB31:AE31)&lt;&gt;0,'Density by Salinity Zone'!Y31*2.4711,"")</f>
        <v/>
      </c>
      <c r="O32" s="122">
        <f t="shared" si="5"/>
        <v>126000</v>
      </c>
      <c r="P32" s="121">
        <f t="shared" si="6"/>
        <v>0.15570538383333332</v>
      </c>
      <c r="Q32" s="117">
        <f>'Density by Salinity Zone'!Z31+'Density by Salinity Zone'!AE31</f>
        <v>4417.7</v>
      </c>
      <c r="R32" s="118">
        <f t="shared" si="20"/>
        <v>10916.578469999999</v>
      </c>
      <c r="S32" s="118" t="str">
        <f>IF(SUM('Density by Salinity Zone'!AB31:AE31)&lt;&gt;0,'Density by Salinity Zone'!Z31*2.4711,"")</f>
        <v/>
      </c>
      <c r="T32" s="123">
        <f t="shared" si="8"/>
        <v>35800</v>
      </c>
      <c r="U32" s="121">
        <f t="shared" si="9"/>
        <v>0.30493235949720665</v>
      </c>
      <c r="V32" s="117">
        <f t="shared" si="14"/>
        <v>19503.47</v>
      </c>
      <c r="W32" s="118">
        <f t="shared" si="14"/>
        <v>48195.024717</v>
      </c>
      <c r="X32" s="118" t="str">
        <f>IF(SUM('Density by Salinity Zone'!AB31:AE31)&lt;&gt;0,D32+I32+N32+S32,"")</f>
        <v/>
      </c>
      <c r="Y32" s="119">
        <f t="shared" si="10"/>
        <v>196600</v>
      </c>
      <c r="Z32" s="121">
        <f t="shared" si="17"/>
        <v>0.24514254688199391</v>
      </c>
      <c r="AA32" s="78"/>
      <c r="AB32" s="18"/>
      <c r="AC32" s="18"/>
      <c r="AD32" s="18"/>
      <c r="AE32" s="18"/>
      <c r="AF32" s="18"/>
      <c r="AG32" s="18"/>
      <c r="AH32" s="18"/>
    </row>
    <row r="33" spans="1:50" ht="15.5" x14ac:dyDescent="0.35">
      <c r="A33" s="116">
        <f>'Density by Salinity Zone'!A32</f>
        <v>2013</v>
      </c>
      <c r="B33" s="117">
        <f>'Density by Salinity Zone'!W32+'Density by Salinity Zone'!AB32</f>
        <v>5659.4901112365715</v>
      </c>
      <c r="C33" s="118">
        <f t="shared" si="18"/>
        <v>13985.166013876691</v>
      </c>
      <c r="D33" s="118" t="str">
        <f>IF(SUM('Density by Salinity Zone'!AB32:AE32)&lt;&gt;0,'Density by Salinity Zone'!W32*2.4711,"")</f>
        <v/>
      </c>
      <c r="E33" s="119">
        <f t="shared" si="0"/>
        <v>21700</v>
      </c>
      <c r="F33" s="120">
        <f t="shared" si="13"/>
        <v>0.64447769649201336</v>
      </c>
      <c r="G33" s="117">
        <f>'Density by Salinity Zone'!X32+'Density by Salinity Zone'!AC32</f>
        <v>2271.52</v>
      </c>
      <c r="H33" s="118">
        <f t="shared" si="15"/>
        <v>5613.1530720000001</v>
      </c>
      <c r="I33" s="118" t="str">
        <f>IF(SUM('Density by Salinity Zone'!AB32:AE32)&lt;&gt;0,'Density by Salinity Zone'!X32*2.4711,"")</f>
        <v/>
      </c>
      <c r="J33" s="119">
        <f t="shared" si="2"/>
        <v>13100</v>
      </c>
      <c r="K33" s="121">
        <f t="shared" si="16"/>
        <v>0.42848496732824426</v>
      </c>
      <c r="L33" s="117">
        <f>'Density by Salinity Zone'!Y32+'Density by Salinity Zone'!AD32</f>
        <v>10282.869999999999</v>
      </c>
      <c r="M33" s="118">
        <f t="shared" si="19"/>
        <v>25410.000056999997</v>
      </c>
      <c r="N33" s="118" t="str">
        <f>IF(SUM('Density by Salinity Zone'!AB32:AE32)&lt;&gt;0,'Density by Salinity Zone'!Y32*2.4711,"")</f>
        <v/>
      </c>
      <c r="O33" s="122">
        <f t="shared" si="5"/>
        <v>126000</v>
      </c>
      <c r="P33" s="121">
        <f t="shared" si="6"/>
        <v>0.2016666671190476</v>
      </c>
      <c r="Q33" s="117">
        <f>'Density by Salinity Zone'!Z32+'Density by Salinity Zone'!AE32</f>
        <v>5949.89</v>
      </c>
      <c r="R33" s="118">
        <f t="shared" si="20"/>
        <v>14702.773179</v>
      </c>
      <c r="S33" s="118" t="str">
        <f>IF(SUM('Density by Salinity Zone'!AB32:AE32)&lt;&gt;0,'Density by Salinity Zone'!Z32*2.4711,"")</f>
        <v/>
      </c>
      <c r="T33" s="123">
        <f t="shared" si="8"/>
        <v>35800</v>
      </c>
      <c r="U33" s="121">
        <f t="shared" si="9"/>
        <v>0.41069198824022346</v>
      </c>
      <c r="V33" s="117">
        <f t="shared" si="14"/>
        <v>24163.770111236568</v>
      </c>
      <c r="W33" s="118">
        <f t="shared" si="14"/>
        <v>59711.092321876684</v>
      </c>
      <c r="X33" s="118" t="str">
        <f>IF(SUM('Density by Salinity Zone'!AB32:AE32)&lt;&gt;0,D33+I33+N33+S33,"")</f>
        <v/>
      </c>
      <c r="Y33" s="119">
        <f t="shared" si="10"/>
        <v>196600</v>
      </c>
      <c r="Z33" s="121">
        <f t="shared" si="17"/>
        <v>0.30371867915501871</v>
      </c>
      <c r="AA33" s="78"/>
      <c r="AB33" s="18"/>
      <c r="AC33" s="18"/>
      <c r="AD33" s="18"/>
      <c r="AE33" s="18"/>
      <c r="AF33" s="18"/>
      <c r="AG33" s="18"/>
      <c r="AH33" s="18"/>
    </row>
    <row r="34" spans="1:50" ht="15.5" x14ac:dyDescent="0.35">
      <c r="A34" s="116">
        <f>'Density by Salinity Zone'!A33</f>
        <v>2014</v>
      </c>
      <c r="B34" s="117">
        <f>'Density by Salinity Zone'!W33+'Density by Salinity Zone'!AB33</f>
        <v>6270.38</v>
      </c>
      <c r="C34" s="118">
        <f t="shared" si="18"/>
        <v>15494.736018</v>
      </c>
      <c r="D34" s="118" t="str">
        <f>IF(SUM('Density by Salinity Zone'!AB33:AE33)&lt;&gt;0,'Density by Salinity Zone'!W33*2.4711,"")</f>
        <v/>
      </c>
      <c r="E34" s="119">
        <f t="shared" si="0"/>
        <v>21700</v>
      </c>
      <c r="F34" s="120">
        <f t="shared" si="13"/>
        <v>0.71404313447004608</v>
      </c>
      <c r="G34" s="117">
        <f>'Density by Salinity Zone'!X33+'Density by Salinity Zone'!AC33</f>
        <v>2913.5699999999997</v>
      </c>
      <c r="H34" s="118">
        <f t="shared" si="15"/>
        <v>7199.7228269999987</v>
      </c>
      <c r="I34" s="118" t="str">
        <f>IF(SUM('Density by Salinity Zone'!AB33:AE33)&lt;&gt;0,'Density by Salinity Zone'!X33*2.4711,"")</f>
        <v/>
      </c>
      <c r="J34" s="119">
        <f t="shared" si="2"/>
        <v>13100</v>
      </c>
      <c r="K34" s="121">
        <f t="shared" si="16"/>
        <v>0.5495971623664121</v>
      </c>
      <c r="L34" s="117">
        <f>'Density by Salinity Zone'!Y33+'Density by Salinity Zone'!AD33</f>
        <v>14992.45</v>
      </c>
      <c r="M34" s="118">
        <f t="shared" si="19"/>
        <v>37047.843195000001</v>
      </c>
      <c r="N34" s="118" t="str">
        <f>IF(SUM('Density by Salinity Zone'!AB33:AE33)&lt;&gt;0,'Density by Salinity Zone'!Y33*2.4711,"")</f>
        <v/>
      </c>
      <c r="O34" s="122">
        <f t="shared" si="5"/>
        <v>126000</v>
      </c>
      <c r="P34" s="121">
        <f t="shared" si="6"/>
        <v>0.29403050154761906</v>
      </c>
      <c r="Q34" s="117">
        <f>'Density by Salinity Zone'!Z33+'Density by Salinity Zone'!AE33</f>
        <v>6351.8099999999995</v>
      </c>
      <c r="R34" s="118">
        <f t="shared" si="20"/>
        <v>15695.957690999998</v>
      </c>
      <c r="S34" s="118" t="str">
        <f>IF(SUM('Density by Salinity Zone'!AB33:AE33)&lt;&gt;0,'Density by Salinity Zone'!Z33*2.4711,"")</f>
        <v/>
      </c>
      <c r="T34" s="123">
        <f t="shared" si="8"/>
        <v>35800</v>
      </c>
      <c r="U34" s="121">
        <f t="shared" si="9"/>
        <v>0.43843457237430161</v>
      </c>
      <c r="V34" s="117">
        <f t="shared" si="14"/>
        <v>30528.21</v>
      </c>
      <c r="W34" s="118">
        <f t="shared" si="14"/>
        <v>75438.259730999998</v>
      </c>
      <c r="X34" s="118" t="str">
        <f>IF(SUM('Density by Salinity Zone'!AB33:AE33)&lt;&gt;0,D34+I34+N34+S34,"")</f>
        <v/>
      </c>
      <c r="Y34" s="119">
        <f t="shared" si="10"/>
        <v>196600</v>
      </c>
      <c r="Z34" s="121">
        <f t="shared" si="17"/>
        <v>0.38371444420651069</v>
      </c>
      <c r="AA34" s="78"/>
      <c r="AB34" s="18"/>
      <c r="AC34" s="18"/>
      <c r="AD34" s="18"/>
      <c r="AE34" s="18"/>
      <c r="AF34" s="18"/>
      <c r="AG34" s="18"/>
      <c r="AH34" s="18"/>
    </row>
    <row r="35" spans="1:50" ht="15.5" x14ac:dyDescent="0.35">
      <c r="A35" s="116">
        <f>'Density by Salinity Zone'!A34</f>
        <v>2015</v>
      </c>
      <c r="B35" s="117">
        <f>'Density by Salinity Zone'!W34+'Density by Salinity Zone'!AB34</f>
        <v>7072.5694785842943</v>
      </c>
      <c r="C35" s="118">
        <f t="shared" si="18"/>
        <v>17477.026438529647</v>
      </c>
      <c r="D35" s="118" t="str">
        <f>IF(SUM('Density by Salinity Zone'!AB34:AE34)&lt;&gt;0,'Density by Salinity Zone'!W34*2.4711,"")</f>
        <v/>
      </c>
      <c r="E35" s="119">
        <f t="shared" si="0"/>
        <v>21700</v>
      </c>
      <c r="F35" s="120">
        <f t="shared" si="13"/>
        <v>0.80539292343454594</v>
      </c>
      <c r="G35" s="117">
        <f>'Density by Salinity Zone'!X34+'Density by Salinity Zone'!AC34</f>
        <v>4091.0412178611768</v>
      </c>
      <c r="H35" s="118">
        <f t="shared" si="15"/>
        <v>10109.371953456754</v>
      </c>
      <c r="I35" s="118" t="str">
        <f>IF(SUM('Density by Salinity Zone'!AB34:AE34)&lt;&gt;0,'Density by Salinity Zone'!X34*2.4711,"")</f>
        <v/>
      </c>
      <c r="J35" s="119">
        <f t="shared" si="2"/>
        <v>13100</v>
      </c>
      <c r="K35" s="121">
        <f t="shared" si="16"/>
        <v>0.77170778270662244</v>
      </c>
      <c r="L35" s="117">
        <f>'Density by Salinity Zone'!Y34+'Density by Salinity Zone'!AD34</f>
        <v>19449.517289355492</v>
      </c>
      <c r="M35" s="118">
        <f t="shared" si="19"/>
        <v>48061.702173726349</v>
      </c>
      <c r="N35" s="118" t="str">
        <f>IF(SUM('Density by Salinity Zone'!AB34:AE34)&lt;&gt;0,'Density by Salinity Zone'!Y34*2.4711,"")</f>
        <v/>
      </c>
      <c r="O35" s="122">
        <f t="shared" si="5"/>
        <v>126000</v>
      </c>
      <c r="P35" s="121">
        <f t="shared" si="6"/>
        <v>0.38144208074385993</v>
      </c>
      <c r="Q35" s="117">
        <f>'Density by Salinity Zone'!Z34+'Density by Salinity Zone'!AE34</f>
        <v>6744.6496322199346</v>
      </c>
      <c r="R35" s="118">
        <f t="shared" si="20"/>
        <v>16666.70370617868</v>
      </c>
      <c r="S35" s="118" t="str">
        <f>IF(SUM('Density by Salinity Zone'!AB34:AE34)&lt;&gt;0,'Density by Salinity Zone'!Z34*2.4711,"")</f>
        <v/>
      </c>
      <c r="T35" s="123">
        <f t="shared" si="8"/>
        <v>35800</v>
      </c>
      <c r="U35" s="121">
        <f t="shared" si="9"/>
        <v>0.46555038285415307</v>
      </c>
      <c r="V35" s="117">
        <f t="shared" si="14"/>
        <v>37357.777618020897</v>
      </c>
      <c r="W35" s="118">
        <f t="shared" si="14"/>
        <v>92314.804271891437</v>
      </c>
      <c r="X35" s="118" t="str">
        <f>IF(SUM('Density by Salinity Zone'!AB34:AE34)&lt;&gt;0,D35+I35+N35+S35,"")</f>
        <v/>
      </c>
      <c r="Y35" s="119">
        <f t="shared" si="10"/>
        <v>196600</v>
      </c>
      <c r="Z35" s="121">
        <f t="shared" si="17"/>
        <v>0.46955648154573465</v>
      </c>
      <c r="AA35" s="78"/>
      <c r="AB35" s="18"/>
      <c r="AC35" s="18"/>
      <c r="AD35" s="18"/>
      <c r="AE35" s="18"/>
      <c r="AF35" s="18"/>
      <c r="AG35" s="18"/>
      <c r="AH35" s="18"/>
    </row>
    <row r="36" spans="1:50" ht="15.5" x14ac:dyDescent="0.35">
      <c r="A36" s="116">
        <f>'Density by Salinity Zone'!A35</f>
        <v>2016</v>
      </c>
      <c r="B36" s="117">
        <f>'Density by Salinity Zone'!W35+'Density by Salinity Zone'!AB35</f>
        <v>7681.3337283373621</v>
      </c>
      <c r="C36" s="118">
        <f t="shared" si="18"/>
        <v>18981.343776094454</v>
      </c>
      <c r="D36" s="118">
        <f>IF(SUM('Density by Salinity Zone'!AB35:AE35)&lt;&gt;0,'Density by Salinity Zone'!W35*2.4711,"")</f>
        <v>17417.509087400424</v>
      </c>
      <c r="E36" s="119">
        <f t="shared" si="0"/>
        <v>21700</v>
      </c>
      <c r="F36" s="120">
        <f t="shared" si="13"/>
        <v>0.87471630304582737</v>
      </c>
      <c r="G36" s="117">
        <f>'Density by Salinity Zone'!X35+'Density by Salinity Zone'!AC35</f>
        <v>3475.3109149406437</v>
      </c>
      <c r="H36" s="118">
        <f t="shared" si="15"/>
        <v>8587.8408019098242</v>
      </c>
      <c r="I36" s="118">
        <f>IF(SUM('Density by Salinity Zone'!AB35:AE35)&lt;&gt;0,'Density by Salinity Zone'!X35*2.4711,"")</f>
        <v>8587.8408019098242</v>
      </c>
      <c r="J36" s="119">
        <f t="shared" si="2"/>
        <v>13100</v>
      </c>
      <c r="K36" s="121">
        <f t="shared" si="16"/>
        <v>0.65556036655800187</v>
      </c>
      <c r="L36" s="117">
        <f>'Density by Salinity Zone'!Y35+'Density by Salinity Zone'!AD35</f>
        <v>23300.492503168793</v>
      </c>
      <c r="M36" s="118">
        <f t="shared" si="19"/>
        <v>57577.847024580398</v>
      </c>
      <c r="N36" s="118">
        <f>IF(SUM('Density by Salinity Zone'!AB35:AE35)&lt;&gt;0,'Density by Salinity Zone'!Y35*2.4711,"")</f>
        <v>57190.24751893965</v>
      </c>
      <c r="O36" s="122">
        <f t="shared" si="5"/>
        <v>126000</v>
      </c>
      <c r="P36" s="121">
        <f t="shared" si="6"/>
        <v>0.45696703987762222</v>
      </c>
      <c r="Q36" s="117">
        <f>'Density by Salinity Zone'!Z35+'Density by Salinity Zone'!AE35</f>
        <v>5856.1729846435483</v>
      </c>
      <c r="R36" s="118">
        <f t="shared" si="20"/>
        <v>14471.189062352671</v>
      </c>
      <c r="S36" s="118">
        <f>IF(SUM('Density by Salinity Zone'!AB35:AE35)&lt;&gt;0,'Density by Salinity Zone'!Z35*2.4711,"")</f>
        <v>14471.189062352671</v>
      </c>
      <c r="T36" s="123">
        <f t="shared" si="8"/>
        <v>35800</v>
      </c>
      <c r="U36" s="121">
        <f t="shared" si="9"/>
        <v>0.40422315816627574</v>
      </c>
      <c r="V36" s="117">
        <f t="shared" si="14"/>
        <v>40313.310131090344</v>
      </c>
      <c r="W36" s="118">
        <f t="shared" si="14"/>
        <v>99618.22066493734</v>
      </c>
      <c r="X36" s="118">
        <f>IF(SUM('Density by Salinity Zone'!AB35:AE35)&lt;&gt;0,D36+I36+N36+S36,"")</f>
        <v>97666.786470602572</v>
      </c>
      <c r="Y36" s="119">
        <f t="shared" si="10"/>
        <v>196600</v>
      </c>
      <c r="Z36" s="121">
        <f t="shared" si="17"/>
        <v>0.50670508985217366</v>
      </c>
      <c r="AA36" s="78"/>
      <c r="AB36" s="18"/>
      <c r="AC36" s="18"/>
      <c r="AD36" s="18"/>
      <c r="AE36" s="18"/>
      <c r="AF36" s="18"/>
      <c r="AG36" s="18"/>
      <c r="AH36" s="18"/>
    </row>
    <row r="37" spans="1:50" ht="15.5" x14ac:dyDescent="0.35">
      <c r="A37" s="116">
        <f>'Density by Salinity Zone'!A36</f>
        <v>2017</v>
      </c>
      <c r="B37" s="117">
        <f>'Density by Salinity Zone'!W36+'Density by Salinity Zone'!AB36</f>
        <v>8054.4084139602664</v>
      </c>
      <c r="C37" s="118">
        <f t="shared" si="18"/>
        <v>19903.248631737213</v>
      </c>
      <c r="D37" s="118" t="str">
        <f>IF(SUM('Density by Salinity Zone'!AB36:AE36)&lt;&gt;0,'Density by Salinity Zone'!W36*2.4711,"")</f>
        <v/>
      </c>
      <c r="E37" s="119">
        <f t="shared" si="0"/>
        <v>21700</v>
      </c>
      <c r="F37" s="120">
        <f t="shared" si="13"/>
        <v>0.91720039777590845</v>
      </c>
      <c r="G37" s="117">
        <f>'Density by Salinity Zone'!X36+'Density by Salinity Zone'!AC36</f>
        <v>3394.7843105214974</v>
      </c>
      <c r="H37" s="118">
        <f t="shared" si="15"/>
        <v>8388.8515097296713</v>
      </c>
      <c r="I37" s="118" t="str">
        <f>IF(SUM('Density by Salinity Zone'!AB36:AE36)&lt;&gt;0,'Density by Salinity Zone'!X36*2.4711,"")</f>
        <v/>
      </c>
      <c r="J37" s="119">
        <f t="shared" si="2"/>
        <v>13100</v>
      </c>
      <c r="K37" s="121">
        <f t="shared" si="16"/>
        <v>0.64037034425417338</v>
      </c>
      <c r="L37" s="117">
        <f>'Density by Salinity Zone'!Y36+'Density by Salinity Zone'!AD36</f>
        <v>24826.954782007924</v>
      </c>
      <c r="M37" s="118">
        <f t="shared" si="19"/>
        <v>61349.887961819775</v>
      </c>
      <c r="N37" s="118" t="str">
        <f>IF(SUM('Density by Salinity Zone'!AB36:AE36)&lt;&gt;0,'Density by Salinity Zone'!Y36*2.4711,"")</f>
        <v/>
      </c>
      <c r="O37" s="122">
        <f t="shared" si="5"/>
        <v>126000</v>
      </c>
      <c r="P37" s="121">
        <f t="shared" si="6"/>
        <v>0.48690387271285535</v>
      </c>
      <c r="Q37" s="117">
        <f>'Density by Salinity Zone'!Z36+'Density by Salinity Zone'!AE36</f>
        <v>6171.7000987060519</v>
      </c>
      <c r="R37" s="118">
        <f t="shared" si="20"/>
        <v>15250.888113912524</v>
      </c>
      <c r="S37" s="118" t="str">
        <f>IF(SUM('Density by Salinity Zone'!AB36:AE36)&lt;&gt;0,'Density by Salinity Zone'!Z36*2.4711,"")</f>
        <v/>
      </c>
      <c r="T37" s="123">
        <f t="shared" si="8"/>
        <v>35800</v>
      </c>
      <c r="U37" s="121">
        <f t="shared" si="9"/>
        <v>0.42600246128247277</v>
      </c>
      <c r="V37" s="117">
        <f t="shared" si="14"/>
        <v>42447.84760519574</v>
      </c>
      <c r="W37" s="118">
        <f t="shared" si="14"/>
        <v>104892.87621719918</v>
      </c>
      <c r="X37" s="118" t="str">
        <f>IF(SUM('Density by Salinity Zone'!AB36:AE36)&lt;&gt;0,D37+I37+N37+S37,"")</f>
        <v/>
      </c>
      <c r="Y37" s="119">
        <f t="shared" si="10"/>
        <v>196600</v>
      </c>
      <c r="Z37" s="121">
        <f t="shared" si="17"/>
        <v>0.53353446702542817</v>
      </c>
      <c r="AA37" s="78"/>
      <c r="AB37" s="18"/>
      <c r="AC37" s="18"/>
      <c r="AD37" s="18"/>
      <c r="AE37" s="18"/>
      <c r="AF37" s="18"/>
      <c r="AG37" s="18"/>
      <c r="AH37" s="18"/>
    </row>
    <row r="38" spans="1:50" ht="15.5" x14ac:dyDescent="0.35">
      <c r="A38" s="116">
        <f>'Density by Salinity Zone'!A37</f>
        <v>2018</v>
      </c>
      <c r="B38" s="117">
        <f>'Density by Salinity Zone'!W37+'Density by Salinity Zone'!AB37</f>
        <v>7709.6717487066635</v>
      </c>
      <c r="C38" s="118">
        <f t="shared" si="18"/>
        <v>19051.369858229034</v>
      </c>
      <c r="D38" s="118">
        <f>IF(SUM('Density by Salinity Zone'!AB37:AE37)&lt;&gt;0,'Density by Salinity Zone'!W37*2.4711,"")</f>
        <v>13393.559687999999</v>
      </c>
      <c r="E38" s="119">
        <f t="shared" si="0"/>
        <v>21700</v>
      </c>
      <c r="F38" s="120">
        <f t="shared" si="13"/>
        <v>0.87794331143912596</v>
      </c>
      <c r="G38" s="117">
        <f>'Density by Salinity Zone'!X37+'Density by Salinity Zone'!AC37</f>
        <v>3197.5203511888708</v>
      </c>
      <c r="H38" s="118">
        <f t="shared" si="15"/>
        <v>7901.3925398228184</v>
      </c>
      <c r="I38" s="118">
        <f>IF(SUM('Density by Salinity Zone'!AB37:AE37)&lt;&gt;0,'Density by Salinity Zone'!X37*2.4711,"")</f>
        <v>7902.3554010000007</v>
      </c>
      <c r="J38" s="119">
        <f t="shared" si="2"/>
        <v>13100</v>
      </c>
      <c r="K38" s="121">
        <f t="shared" si="16"/>
        <v>0.60315973586433724</v>
      </c>
      <c r="L38" s="117">
        <f>'Density by Salinity Zone'!Y37+'Density by Salinity Zone'!AD37</f>
        <v>25467.768960288675</v>
      </c>
      <c r="M38" s="118">
        <f t="shared" si="19"/>
        <v>62933.403877769342</v>
      </c>
      <c r="N38" s="118">
        <f>IF(SUM('Density by Salinity Zone'!AB37:AE37)&lt;&gt;0,'Density by Salinity Zone'!Y37*2.4711,"")</f>
        <v>60023.612063999994</v>
      </c>
      <c r="O38" s="122">
        <f t="shared" si="5"/>
        <v>126000</v>
      </c>
      <c r="P38" s="121">
        <f t="shared" si="6"/>
        <v>0.49947145934737575</v>
      </c>
      <c r="Q38" s="117">
        <f>'Density by Salinity Zone'!Z37+'Density by Salinity Zone'!AE37</f>
        <v>7361.7799999999988</v>
      </c>
      <c r="R38" s="118">
        <f t="shared" si="20"/>
        <v>18191.694557999996</v>
      </c>
      <c r="S38" s="118">
        <f>IF(SUM('Density by Salinity Zone'!AB37:AE37)&lt;&gt;0,'Density by Salinity Zone'!Z37*2.4711,"")</f>
        <v>18191.694557999996</v>
      </c>
      <c r="T38" s="123">
        <f t="shared" si="8"/>
        <v>35800</v>
      </c>
      <c r="U38" s="121">
        <f t="shared" si="9"/>
        <v>0.50814789268156413</v>
      </c>
      <c r="V38" s="117">
        <f t="shared" si="14"/>
        <v>43736.741060184206</v>
      </c>
      <c r="W38" s="118">
        <f t="shared" si="14"/>
        <v>108077.86083382118</v>
      </c>
      <c r="X38" s="118">
        <f>IF(SUM('Density by Salinity Zone'!AB37:AE37)&lt;&gt;0,D38+I38+N38+S38,"")</f>
        <v>99511.221710999991</v>
      </c>
      <c r="Y38" s="119">
        <f t="shared" si="10"/>
        <v>196600</v>
      </c>
      <c r="Z38" s="121">
        <f t="shared" si="17"/>
        <v>0.54973479569593686</v>
      </c>
      <c r="AA38" s="78"/>
      <c r="AB38" s="18"/>
      <c r="AC38" s="18"/>
      <c r="AD38" s="18"/>
      <c r="AE38" s="18"/>
      <c r="AF38" s="18"/>
      <c r="AG38" s="18"/>
      <c r="AH38" s="18"/>
    </row>
    <row r="39" spans="1:50" ht="15.5" x14ac:dyDescent="0.35">
      <c r="A39" s="116">
        <f>'Density by Salinity Zone'!A38</f>
        <v>2019</v>
      </c>
      <c r="B39" s="117">
        <f>'Density by Salinity Zone'!W38+'Density by Salinity Zone'!AB38</f>
        <v>7129.7367276090672</v>
      </c>
      <c r="C39" s="118">
        <f t="shared" si="18"/>
        <v>17618.292427594766</v>
      </c>
      <c r="D39" s="118" t="str">
        <f>IF(SUM('Density by Salinity Zone'!AB38:AE38)&lt;&gt;0,'Density by Salinity Zone'!W38*2.4711,"")</f>
        <v/>
      </c>
      <c r="E39" s="119">
        <f t="shared" si="0"/>
        <v>21700</v>
      </c>
      <c r="F39" s="120">
        <f t="shared" si="13"/>
        <v>0.81190287684768503</v>
      </c>
      <c r="G39" s="117">
        <f>'Density by Salinity Zone'!X38+'Density by Salinity Zone'!AC38</f>
        <v>3654.0375552486439</v>
      </c>
      <c r="H39" s="118">
        <f t="shared" si="15"/>
        <v>9029.4922027749235</v>
      </c>
      <c r="I39" s="118" t="str">
        <f>IF(SUM('Density by Salinity Zone'!AB38:AE38)&lt;&gt;0,'Density by Salinity Zone'!X38*2.4711,"")</f>
        <v/>
      </c>
      <c r="J39" s="119">
        <f t="shared" si="2"/>
        <v>13100</v>
      </c>
      <c r="K39" s="121">
        <f t="shared" si="16"/>
        <v>0.68927421395228428</v>
      </c>
      <c r="L39" s="117">
        <f>'Density by Salinity Zone'!Y38+'Density by Salinity Zone'!AD38</f>
        <v>11355.673422390173</v>
      </c>
      <c r="M39" s="118">
        <f t="shared" si="19"/>
        <v>28061.004594068356</v>
      </c>
      <c r="N39" s="118" t="str">
        <f>IF(SUM('Density by Salinity Zone'!AB38:AE38)&lt;&gt;0,'Density by Salinity Zone'!Y38*2.4711,"")</f>
        <v/>
      </c>
      <c r="O39" s="122">
        <f t="shared" si="5"/>
        <v>126000</v>
      </c>
      <c r="P39" s="121">
        <f t="shared" si="6"/>
        <v>0.22270638566720918</v>
      </c>
      <c r="Q39" s="117">
        <f>'Density by Salinity Zone'!Z38+'Density by Salinity Zone'!AE38</f>
        <v>4846.1530619812029</v>
      </c>
      <c r="R39" s="118">
        <f t="shared" si="20"/>
        <v>11975.328831461749</v>
      </c>
      <c r="S39" s="118" t="str">
        <f>IF(SUM('Density by Salinity Zone'!AB38:AE38)&lt;&gt;0,'Density by Salinity Zone'!Z38*2.4711,"")</f>
        <v/>
      </c>
      <c r="T39" s="123">
        <f t="shared" si="8"/>
        <v>35800</v>
      </c>
      <c r="U39" s="121">
        <f t="shared" si="9"/>
        <v>0.33450639194027232</v>
      </c>
      <c r="V39" s="117">
        <f t="shared" ref="V39:W45" si="21">B39+G39+L39+Q39</f>
        <v>26985.600767229087</v>
      </c>
      <c r="W39" s="118">
        <f t="shared" si="21"/>
        <v>66684.118055899802</v>
      </c>
      <c r="X39" s="118" t="str">
        <f>IF(SUM('Density by Salinity Zone'!AB38:AE38)&lt;&gt;0,D39+I39+N39+S39,"")</f>
        <v/>
      </c>
      <c r="Y39" s="119">
        <f t="shared" si="10"/>
        <v>196600</v>
      </c>
      <c r="Z39" s="121">
        <f t="shared" si="17"/>
        <v>0.33918676528941916</v>
      </c>
      <c r="AA39" s="78"/>
      <c r="AB39" s="18"/>
      <c r="AC39" s="18"/>
      <c r="AD39" s="18"/>
      <c r="AE39" s="18"/>
      <c r="AF39" s="18"/>
      <c r="AG39" s="18"/>
      <c r="AH39" s="18"/>
    </row>
    <row r="40" spans="1:50" ht="15.5" x14ac:dyDescent="0.35">
      <c r="A40" s="116">
        <f>'Density by Salinity Zone'!A39</f>
        <v>2020</v>
      </c>
      <c r="B40" s="117">
        <f>'Density by Salinity Zone'!W39+'Density by Salinity Zone'!AB39</f>
        <v>7492.1549975402331</v>
      </c>
      <c r="C40" s="118">
        <f t="shared" si="18"/>
        <v>18513.864214421668</v>
      </c>
      <c r="D40" s="118" t="str">
        <f>IF(SUM('Density by Salinity Zone'!AB39:AE39)&lt;&gt;0,'Density by Salinity Zone'!W39*2.4711,"")</f>
        <v/>
      </c>
      <c r="E40" s="119">
        <f>$B$58</f>
        <v>21700</v>
      </c>
      <c r="F40" s="120">
        <f t="shared" si="13"/>
        <v>0.85317346610238098</v>
      </c>
      <c r="G40" s="117">
        <f>'Density by Salinity Zone'!X39+'Density by Salinity Zone'!AC39</f>
        <v>3330.8065883300765</v>
      </c>
      <c r="H40" s="118">
        <f t="shared" si="15"/>
        <v>8230.756160422452</v>
      </c>
      <c r="I40" s="118" t="str">
        <f>IF(SUM('Density by Salinity Zone'!AB39:AE39)&lt;&gt;0,'Density by Salinity Zone'!X39*2.4711,"")</f>
        <v/>
      </c>
      <c r="J40" s="119">
        <f>$B$59</f>
        <v>13100</v>
      </c>
      <c r="K40" s="121">
        <f t="shared" si="16"/>
        <v>0.62830199697881317</v>
      </c>
      <c r="L40" s="117">
        <f>'Density by Salinity Zone'!Y39+'Density by Salinity Zone'!AD39</f>
        <v>9180.4902839965871</v>
      </c>
      <c r="M40" s="118">
        <f t="shared" si="19"/>
        <v>22685.909540783967</v>
      </c>
      <c r="N40" s="118" t="str">
        <f>IF(SUM('Density by Salinity Zone'!AB39:AE39)&lt;&gt;0,'Density by Salinity Zone'!Y39*2.4711,"")</f>
        <v/>
      </c>
      <c r="O40" s="122">
        <f>$B$60</f>
        <v>126000</v>
      </c>
      <c r="P40" s="121">
        <f t="shared" si="6"/>
        <v>0.18004690111733307</v>
      </c>
      <c r="Q40" s="117">
        <f>'Density by Salinity Zone'!Z39+'Density by Salinity Zone'!AE39</f>
        <v>5544.5182941162066</v>
      </c>
      <c r="R40" s="118">
        <f t="shared" si="20"/>
        <v>13701.059156590558</v>
      </c>
      <c r="S40" s="118" t="str">
        <f>IF(SUM('Density by Salinity Zone'!AB39:AE39)&lt;&gt;0,'Density by Salinity Zone'!Z39*2.4711,"")</f>
        <v/>
      </c>
      <c r="T40" s="123">
        <f>$B$61</f>
        <v>35800</v>
      </c>
      <c r="U40" s="121">
        <f t="shared" si="9"/>
        <v>0.38271114962543457</v>
      </c>
      <c r="V40" s="117">
        <f t="shared" si="21"/>
        <v>25547.970163983104</v>
      </c>
      <c r="W40" s="118">
        <f t="shared" si="21"/>
        <v>63131.589072218638</v>
      </c>
      <c r="X40" s="118" t="str">
        <f>IF(SUM('Density by Salinity Zone'!AB39:AE39)&lt;&gt;0,D40+I40+N40+S40,"")</f>
        <v/>
      </c>
      <c r="Y40" s="119">
        <f>$B$62</f>
        <v>196600</v>
      </c>
      <c r="Z40" s="121">
        <f t="shared" si="17"/>
        <v>0.32111693322593404</v>
      </c>
      <c r="AA40" s="78"/>
      <c r="AB40" s="18"/>
      <c r="AC40" s="18"/>
      <c r="AD40" s="18"/>
      <c r="AE40" s="18"/>
      <c r="AF40" s="18"/>
      <c r="AG40" s="18"/>
      <c r="AH40" s="18"/>
    </row>
    <row r="41" spans="1:50" ht="15.5" x14ac:dyDescent="0.35">
      <c r="A41" s="116">
        <f>'Density by Salinity Zone'!A40</f>
        <v>2021</v>
      </c>
      <c r="B41" s="117">
        <f>'Density by Salinity Zone'!W40+'Density by Salinity Zone'!AB40</f>
        <v>7787.9186272003117</v>
      </c>
      <c r="C41" s="118">
        <f t="shared" si="18"/>
        <v>19244.72571967469</v>
      </c>
      <c r="D41" s="118">
        <f>IF(SUM('Density by Salinity Zone'!AB40:AE40)&lt;&gt;0,'Density by Salinity Zone'!W40*2.4711,"")</f>
        <v>19178.730696355058</v>
      </c>
      <c r="E41" s="119">
        <f>$B$58</f>
        <v>21700</v>
      </c>
      <c r="F41" s="120">
        <f t="shared" si="13"/>
        <v>0.88685371980067695</v>
      </c>
      <c r="G41" s="117">
        <f>'Density by Salinity Zone'!X40+'Density by Salinity Zone'!AC40</f>
        <v>3392.8288096504216</v>
      </c>
      <c r="H41" s="118">
        <f t="shared" si="15"/>
        <v>8384.0192715271569</v>
      </c>
      <c r="I41" s="118">
        <f>IF(SUM('Density by Salinity Zone'!AB40:AE40)&lt;&gt;0,'Density by Salinity Zone'!X40*2.4711,"")</f>
        <v>8384.0192715271569</v>
      </c>
      <c r="J41" s="119">
        <f>$B$59</f>
        <v>13100</v>
      </c>
      <c r="K41" s="121">
        <f t="shared" si="16"/>
        <v>0.64000147110894323</v>
      </c>
      <c r="L41" s="117">
        <f>'Density by Salinity Zone'!Y40+'Density by Salinity Zone'!AD40</f>
        <v>9749.1401390625051</v>
      </c>
      <c r="M41" s="118">
        <f t="shared" si="19"/>
        <v>24091.100197637355</v>
      </c>
      <c r="N41" s="118">
        <f>IF(SUM('Density by Salinity Zone'!AB40:AE40)&lt;&gt;0,'Density by Salinity Zone'!Y40*2.4711,"")</f>
        <v>24091.100197637355</v>
      </c>
      <c r="O41" s="122">
        <f>$B$60</f>
        <v>126000</v>
      </c>
      <c r="P41" s="121">
        <f t="shared" si="6"/>
        <v>0.1911992079177568</v>
      </c>
      <c r="Q41" s="117">
        <f>'Density by Salinity Zone'!Z40+'Density by Salinity Zone'!AE40</f>
        <v>6625.1551396423474</v>
      </c>
      <c r="R41" s="118">
        <f t="shared" si="20"/>
        <v>16371.420865570204</v>
      </c>
      <c r="S41" s="118">
        <f>IF(SUM('Density by Salinity Zone'!AB40:AE40)&lt;&gt;0,'Density by Salinity Zone'!Z40*2.4711,"")</f>
        <v>16371.420865570204</v>
      </c>
      <c r="T41" s="123">
        <f>$B$61</f>
        <v>35800</v>
      </c>
      <c r="U41" s="121">
        <f t="shared" si="9"/>
        <v>0.45730225881481018</v>
      </c>
      <c r="V41" s="117">
        <f t="shared" si="21"/>
        <v>27555.042715555588</v>
      </c>
      <c r="W41" s="118">
        <f t="shared" si="21"/>
        <v>68091.266054409411</v>
      </c>
      <c r="X41" s="118">
        <f>IF(SUM('Density by Salinity Zone'!AB40:AE40)&lt;&gt;0,D41+I41+N41+S41,"")</f>
        <v>68025.271031089782</v>
      </c>
      <c r="Y41" s="119">
        <f>$B$62</f>
        <v>196600</v>
      </c>
      <c r="Z41" s="121">
        <f t="shared" si="17"/>
        <v>0.34634418135508349</v>
      </c>
      <c r="AA41" s="78"/>
      <c r="AB41" s="19"/>
      <c r="AC41" s="18"/>
      <c r="AD41" s="18"/>
      <c r="AE41" s="18"/>
      <c r="AF41" s="18"/>
      <c r="AG41" s="18"/>
      <c r="AH41" s="18"/>
    </row>
    <row r="42" spans="1:50" ht="15.5" x14ac:dyDescent="0.35">
      <c r="A42" s="116">
        <f>'Density by Salinity Zone'!A41</f>
        <v>2022</v>
      </c>
      <c r="B42" s="117">
        <f>'Density by Salinity Zone'!W41+'Density by Salinity Zone'!AB41</f>
        <v>7855.3211657714855</v>
      </c>
      <c r="C42" s="118">
        <f t="shared" si="18"/>
        <v>19411.284132737917</v>
      </c>
      <c r="D42" s="118" t="str">
        <f>IF(SUM('Density by Salinity Zone'!AB41:AE41)&lt;&gt;0,'Density by Salinity Zone'!W41*2.4711,"")</f>
        <v/>
      </c>
      <c r="E42" s="119">
        <f>$B$58</f>
        <v>21700</v>
      </c>
      <c r="F42" s="120">
        <f t="shared" si="13"/>
        <v>0.89452922270681645</v>
      </c>
      <c r="G42" s="117">
        <f>'Density by Salinity Zone'!X41+'Density by Salinity Zone'!AC41</f>
        <v>2903.5835924743633</v>
      </c>
      <c r="H42" s="118">
        <f t="shared" si="15"/>
        <v>7175.0454153633991</v>
      </c>
      <c r="I42" s="118" t="str">
        <f>IF(SUM('Density by Salinity Zone'!AB41:AE41)&lt;&gt;0,'Density by Salinity Zone'!X41*2.4711,"")</f>
        <v/>
      </c>
      <c r="J42" s="119">
        <f>$B$59</f>
        <v>13100</v>
      </c>
      <c r="K42" s="121">
        <f t="shared" si="16"/>
        <v>0.54771339048575562</v>
      </c>
      <c r="L42" s="117">
        <f>'Density by Salinity Zone'!Y41+'Density by Salinity Zone'!AD41</f>
        <v>12697.284628795584</v>
      </c>
      <c r="M42" s="118">
        <f t="shared" si="19"/>
        <v>31376.260046216765</v>
      </c>
      <c r="N42" s="118" t="str">
        <f>IF(SUM('Density by Salinity Zone'!AB41:AE41)&lt;&gt;0,'Density by Salinity Zone'!Y41*2.4711,"")</f>
        <v/>
      </c>
      <c r="O42" s="122">
        <f>$B$60</f>
        <v>126000</v>
      </c>
      <c r="P42" s="121">
        <f t="shared" si="6"/>
        <v>0.24901793687473622</v>
      </c>
      <c r="Q42" s="117">
        <f>'Density by Salinity Zone'!Z41+'Density by Salinity Zone'!AE41</f>
        <v>7875.975084155265</v>
      </c>
      <c r="R42" s="118">
        <f t="shared" si="20"/>
        <v>19462.322030456075</v>
      </c>
      <c r="S42" s="118" t="str">
        <f>IF(SUM('Density by Salinity Zone'!AB41:AE41)&lt;&gt;0,'Density by Salinity Zone'!Z41*2.4711,"")</f>
        <v/>
      </c>
      <c r="T42" s="123">
        <f>$B$61</f>
        <v>35800</v>
      </c>
      <c r="U42" s="121">
        <f t="shared" si="9"/>
        <v>0.54364028018033728</v>
      </c>
      <c r="V42" s="117">
        <f t="shared" si="21"/>
        <v>31332.164471196695</v>
      </c>
      <c r="W42" s="118">
        <f t="shared" si="21"/>
        <v>77424.911624774162</v>
      </c>
      <c r="X42" s="118" t="str">
        <f>IF(SUM('Density by Salinity Zone'!AB41:AE41)&lt;&gt;0,D42+I42+N42+S42,"")</f>
        <v/>
      </c>
      <c r="Y42" s="119">
        <f>$B$62</f>
        <v>196600</v>
      </c>
      <c r="Z42" s="121">
        <f>W42/Y42</f>
        <v>0.39381948944442607</v>
      </c>
      <c r="AA42" s="78"/>
      <c r="AB42" s="19"/>
      <c r="AC42" s="18"/>
      <c r="AD42" s="18"/>
      <c r="AE42" s="18"/>
      <c r="AF42" s="18"/>
      <c r="AG42" s="18"/>
      <c r="AH42" s="18"/>
    </row>
    <row r="43" spans="1:50" ht="15.5" x14ac:dyDescent="0.35">
      <c r="A43" s="116">
        <f>'Density by Salinity Zone'!A42</f>
        <v>2023</v>
      </c>
      <c r="B43" s="117">
        <f>'Density by Salinity Zone'!W42+'Density by Salinity Zone'!AB42</f>
        <v>8022.0800601265919</v>
      </c>
      <c r="C43" s="118">
        <f t="shared" si="18"/>
        <v>19823.362036578819</v>
      </c>
      <c r="D43" s="118">
        <f>IF(SUM('Density by Salinity Zone'!AB42:AE42)&lt;&gt;0,'Density by Salinity Zone'!W42*2.4711,"")</f>
        <v>16373.978109</v>
      </c>
      <c r="E43" s="119">
        <f t="shared" ref="E43:E45" si="22">$B$58</f>
        <v>21700</v>
      </c>
      <c r="F43" s="120">
        <f t="shared" si="13"/>
        <v>0.91351898786077512</v>
      </c>
      <c r="G43" s="117">
        <f>'Density by Salinity Zone'!X42+'Density by Salinity Zone'!AC42</f>
        <v>1384.6289638671881</v>
      </c>
      <c r="H43" s="118">
        <f t="shared" si="15"/>
        <v>3421.5566326122084</v>
      </c>
      <c r="I43" s="118">
        <f>IF(SUM('Density by Salinity Zone'!AB42:AE42)&lt;&gt;0,'Density by Salinity Zone'!X42*2.4711,"")</f>
        <v>3168.3949979999998</v>
      </c>
      <c r="J43" s="119">
        <f t="shared" ref="J43:J45" si="23">$B$59</f>
        <v>13100</v>
      </c>
      <c r="K43" s="121">
        <f t="shared" si="16"/>
        <v>0.2611875292070388</v>
      </c>
      <c r="L43" s="117">
        <f>'Density by Salinity Zone'!Y42+'Density by Salinity Zone'!AD42</f>
        <v>15527.740000000002</v>
      </c>
      <c r="M43" s="118">
        <f t="shared" si="19"/>
        <v>38370.598314000003</v>
      </c>
      <c r="N43" s="118">
        <f>IF(SUM('Density by Salinity Zone'!AB42:AE42)&lt;&gt;0,'Density by Salinity Zone'!Y42*2.4711,"")</f>
        <v>38370.598314000003</v>
      </c>
      <c r="O43" s="122">
        <f t="shared" ref="O43:O45" si="24">$B$60</f>
        <v>126000</v>
      </c>
      <c r="P43" s="121">
        <f t="shared" si="6"/>
        <v>0.30452855804761908</v>
      </c>
      <c r="Q43" s="117">
        <f>'Density by Salinity Zone'!Z42+'Density by Salinity Zone'!AE42</f>
        <v>8823.369999999999</v>
      </c>
      <c r="R43" s="118">
        <f t="shared" si="20"/>
        <v>21803.429606999995</v>
      </c>
      <c r="S43" s="118">
        <f>IF(SUM('Density by Salinity Zone'!AB42:AE42)&lt;&gt;0,'Density by Salinity Zone'!Z42*2.4711,"")</f>
        <v>21803.429606999995</v>
      </c>
      <c r="T43" s="123">
        <f t="shared" ref="T43:T45" si="25">$B$61</f>
        <v>35800</v>
      </c>
      <c r="U43" s="121">
        <f t="shared" si="9"/>
        <v>0.60903434656424571</v>
      </c>
      <c r="V43" s="117">
        <f t="shared" si="21"/>
        <v>33757.819023993783</v>
      </c>
      <c r="W43" s="118">
        <f t="shared" si="21"/>
        <v>83418.94659019103</v>
      </c>
      <c r="X43" s="118">
        <f>IF(SUM('Density by Salinity Zone'!AB42:AE42)&lt;&gt;0,D43+I43+N43+S43,"")</f>
        <v>79716.401027999993</v>
      </c>
      <c r="Y43" s="119">
        <f t="shared" ref="Y43:Y45" si="26">$B$62</f>
        <v>196600</v>
      </c>
      <c r="Z43" s="121">
        <f>W43/Y43</f>
        <v>0.42430796841399304</v>
      </c>
      <c r="AA43" s="78"/>
      <c r="AB43" s="19"/>
      <c r="AC43" s="18"/>
      <c r="AD43" s="18"/>
      <c r="AE43" s="18"/>
      <c r="AF43" s="18"/>
      <c r="AG43" s="18"/>
      <c r="AH43" s="18"/>
    </row>
    <row r="44" spans="1:50" ht="15.5" x14ac:dyDescent="0.35">
      <c r="A44" s="116">
        <f>'Density by Salinity Zone'!A43</f>
        <v>2024</v>
      </c>
      <c r="B44" s="117">
        <f>'Density by Salinity Zone'!W43+'Density by Salinity Zone'!AB43</f>
        <v>8183.1616616759766</v>
      </c>
      <c r="C44" s="118">
        <f t="shared" si="18"/>
        <v>20221.410782167506</v>
      </c>
      <c r="D44" s="118" t="str">
        <f>IF(SUM('Density by Salinity Zone'!AB43:AE43)&lt;&gt;0,'Density by Salinity Zone'!W43*2.4711,"")</f>
        <v/>
      </c>
      <c r="E44" s="119">
        <f t="shared" si="22"/>
        <v>21700</v>
      </c>
      <c r="F44" s="120">
        <f t="shared" si="13"/>
        <v>0.93186224802615236</v>
      </c>
      <c r="G44" s="117">
        <f>'Density by Salinity Zone'!X43+'Density by Salinity Zone'!AC43</f>
        <v>1914.7222320817809</v>
      </c>
      <c r="H44" s="118">
        <f t="shared" si="15"/>
        <v>4731.4701076972888</v>
      </c>
      <c r="I44" s="118" t="str">
        <f>IF(SUM('Density by Salinity Zone'!AB43:AE43)&lt;&gt;0,'Density by Salinity Zone'!X43*2.4711,"")</f>
        <v/>
      </c>
      <c r="J44" s="119">
        <f t="shared" si="23"/>
        <v>13100</v>
      </c>
      <c r="K44" s="121">
        <f t="shared" si="16"/>
        <v>0.36118092425170145</v>
      </c>
      <c r="L44" s="117">
        <f>'Density by Salinity Zone'!Y43+'Density by Salinity Zone'!AD43</f>
        <v>13367.531748287336</v>
      </c>
      <c r="M44" s="118">
        <f t="shared" si="19"/>
        <v>33032.507703192838</v>
      </c>
      <c r="N44" s="118" t="str">
        <f>IF(SUM('Density by Salinity Zone'!AB43:AE43)&lt;&gt;0,'Density by Salinity Zone'!Y43*2.4711,"")</f>
        <v/>
      </c>
      <c r="O44" s="122">
        <f t="shared" si="24"/>
        <v>126000</v>
      </c>
      <c r="P44" s="121">
        <f t="shared" si="6"/>
        <v>0.26216275954914953</v>
      </c>
      <c r="Q44" s="117">
        <f>'Density by Salinity Zone'!Z43+'Density by Salinity Zone'!AE43</f>
        <v>10224.751960931211</v>
      </c>
      <c r="R44" s="118">
        <f t="shared" si="20"/>
        <v>25266.384570657116</v>
      </c>
      <c r="S44" s="118" t="str">
        <f>IF(SUM('Density by Salinity Zone'!AB43:AE43)&lt;&gt;0,'Density by Salinity Zone'!Z43*2.4711,"")</f>
        <v/>
      </c>
      <c r="T44" s="123">
        <f t="shared" si="25"/>
        <v>35800</v>
      </c>
      <c r="U44" s="121">
        <f t="shared" si="9"/>
        <v>0.70576493214126024</v>
      </c>
      <c r="V44" s="117">
        <f t="shared" si="21"/>
        <v>33690.167602976304</v>
      </c>
      <c r="W44" s="118">
        <f t="shared" si="21"/>
        <v>83251.773163714752</v>
      </c>
      <c r="X44" s="118" t="str">
        <f>IF(SUM('Density by Salinity Zone'!AB43:AE43)&lt;&gt;0,D44+I44+N44+S44,"")</f>
        <v/>
      </c>
      <c r="Y44" s="119">
        <f t="shared" si="26"/>
        <v>196600</v>
      </c>
      <c r="Z44" s="121">
        <f>W44/Y44</f>
        <v>0.42345764579712486</v>
      </c>
      <c r="AA44" s="78"/>
      <c r="AB44" s="19"/>
      <c r="AC44" s="18"/>
      <c r="AD44" s="18"/>
      <c r="AE44" s="18"/>
      <c r="AF44" s="18"/>
      <c r="AG44" s="18"/>
      <c r="AH44" s="18"/>
    </row>
    <row r="45" spans="1:50" ht="15.5" x14ac:dyDescent="0.35">
      <c r="A45" s="116">
        <f>'Density by Salinity Zone'!A44</f>
        <v>2025</v>
      </c>
      <c r="B45" s="125">
        <f>'Density by Salinity Zone'!W44+'Density by Salinity Zone'!AB44</f>
        <v>7548.2727312054994</v>
      </c>
      <c r="C45" s="126">
        <f t="shared" si="18"/>
        <v>18652.536746081907</v>
      </c>
      <c r="D45" s="126">
        <f>IF(SUM('Density by Salinity Zone'!AB44:AE44)&lt;&gt;0,'Density by Salinity Zone'!W44*2.4711,"")</f>
        <v>17643.15809299668</v>
      </c>
      <c r="E45" s="127">
        <f t="shared" si="22"/>
        <v>21700</v>
      </c>
      <c r="F45" s="128">
        <f t="shared" si="13"/>
        <v>0.85956390534939664</v>
      </c>
      <c r="G45" s="125">
        <f>'Density by Salinity Zone'!X44+'Density by Salinity Zone'!AC44</f>
        <v>1907.0176820247291</v>
      </c>
      <c r="H45" s="126">
        <f t="shared" si="15"/>
        <v>4712.4313940513075</v>
      </c>
      <c r="I45" s="126">
        <f>IF(SUM('Density by Salinity Zone'!AB44:AE44)&lt;&gt;0,'Density by Salinity Zone'!X44*2.4711,"")</f>
        <v>4537.9277497802987</v>
      </c>
      <c r="J45" s="127">
        <f t="shared" si="23"/>
        <v>13100</v>
      </c>
      <c r="K45" s="129">
        <f t="shared" si="16"/>
        <v>0.35972758733216087</v>
      </c>
      <c r="L45" s="125">
        <f>'Density by Salinity Zone'!Y44+'Density by Salinity Zone'!AD44</f>
        <v>15328.656506797377</v>
      </c>
      <c r="M45" s="126">
        <f t="shared" si="19"/>
        <v>37878.643093946994</v>
      </c>
      <c r="N45" s="126">
        <f>IF(SUM('Density by Salinity Zone'!AB44:AE44)&lt;&gt;0,'Density by Salinity Zone'!Y44*2.4711,"")</f>
        <v>34925.603790053727</v>
      </c>
      <c r="O45" s="130">
        <f t="shared" si="24"/>
        <v>126000</v>
      </c>
      <c r="P45" s="129">
        <f t="shared" si="6"/>
        <v>0.30062415153926186</v>
      </c>
      <c r="Q45" s="125">
        <f>'Density by Salinity Zone'!Z44+'Density by Salinity Zone'!AE44</f>
        <v>11388.358858631836</v>
      </c>
      <c r="R45" s="126">
        <f t="shared" si="20"/>
        <v>28141.77357556513</v>
      </c>
      <c r="S45" s="126">
        <f>IF(SUM('Density by Salinity Zone'!AB44:AE44)&lt;&gt;0,'Density by Salinity Zone'!Z44*2.4711,"")</f>
        <v>25862.182483179888</v>
      </c>
      <c r="T45" s="131">
        <f t="shared" si="25"/>
        <v>35800</v>
      </c>
      <c r="U45" s="129">
        <f t="shared" si="9"/>
        <v>0.78608306076997569</v>
      </c>
      <c r="V45" s="125">
        <f t="shared" si="21"/>
        <v>36172.305778659444</v>
      </c>
      <c r="W45" s="126">
        <f t="shared" si="21"/>
        <v>89385.384809645329</v>
      </c>
      <c r="X45" s="126">
        <f>IF(SUM('Density by Salinity Zone'!AB44:AE44)&lt;&gt;0,D45+I45+N45+S45,"")</f>
        <v>82968.872116010592</v>
      </c>
      <c r="Y45" s="127">
        <f t="shared" si="26"/>
        <v>196600</v>
      </c>
      <c r="Z45" s="129">
        <f>W45/Y45</f>
        <v>0.45465607736340452</v>
      </c>
      <c r="AA45" s="78"/>
      <c r="AB45" s="19"/>
      <c r="AC45" s="18"/>
      <c r="AD45" s="18"/>
      <c r="AE45" s="18"/>
      <c r="AF45" s="18"/>
      <c r="AG45" s="18"/>
      <c r="AH45" s="18"/>
    </row>
    <row r="46" spans="1:50" ht="15.5" x14ac:dyDescent="0.35">
      <c r="A46" s="78"/>
      <c r="B46" s="123"/>
      <c r="C46" s="123"/>
      <c r="D46" s="123" t="s">
        <v>130</v>
      </c>
      <c r="E46" s="123"/>
      <c r="F46" s="123"/>
      <c r="G46" s="123"/>
      <c r="H46" s="123"/>
      <c r="I46" s="123"/>
      <c r="J46" s="123"/>
      <c r="K46" s="123"/>
      <c r="L46" s="123"/>
      <c r="M46" s="123"/>
      <c r="N46" s="123"/>
      <c r="O46" s="123"/>
      <c r="P46" s="123"/>
      <c r="Q46" s="123"/>
      <c r="R46" s="118"/>
      <c r="S46" s="118"/>
      <c r="T46" s="78"/>
      <c r="U46" s="78"/>
      <c r="V46" s="78"/>
      <c r="W46" s="78"/>
      <c r="X46" s="78"/>
      <c r="Y46" s="110"/>
      <c r="Z46" s="110"/>
      <c r="AA46" s="110"/>
      <c r="AG46" s="9"/>
      <c r="AH46" s="9"/>
      <c r="AI46" s="9"/>
      <c r="AJ46" s="9"/>
      <c r="AK46" s="9"/>
      <c r="AL46" s="9"/>
      <c r="AM46" s="9"/>
      <c r="AN46" s="9"/>
      <c r="AO46" s="9"/>
      <c r="AP46" s="9"/>
      <c r="AQ46" s="9"/>
      <c r="AR46" s="9"/>
      <c r="AS46" s="9"/>
      <c r="AT46" s="9"/>
      <c r="AU46" s="9"/>
      <c r="AV46" s="9"/>
      <c r="AW46" s="9"/>
      <c r="AX46" s="9"/>
    </row>
    <row r="47" spans="1:50" s="24" customFormat="1" ht="15.5" x14ac:dyDescent="0.35">
      <c r="A47" s="132" t="s">
        <v>88</v>
      </c>
      <c r="B47" s="131"/>
      <c r="C47" s="126">
        <f>C45-C44</f>
        <v>-1568.8740360855991</v>
      </c>
      <c r="D47" s="131"/>
      <c r="E47" s="131"/>
      <c r="F47" s="131"/>
      <c r="G47" s="131"/>
      <c r="H47" s="126">
        <f>H45-H44</f>
        <v>-19.038713645981261</v>
      </c>
      <c r="I47" s="131"/>
      <c r="J47" s="131"/>
      <c r="K47" s="131"/>
      <c r="L47" s="131"/>
      <c r="M47" s="126">
        <f>M45-M44</f>
        <v>4846.1353907541561</v>
      </c>
      <c r="N47" s="131"/>
      <c r="O47" s="131"/>
      <c r="P47" s="131"/>
      <c r="Q47" s="131"/>
      <c r="R47" s="126">
        <f>R45-R44</f>
        <v>2875.3890049080146</v>
      </c>
      <c r="S47" s="126"/>
      <c r="T47" s="82"/>
      <c r="U47" s="82"/>
      <c r="V47" s="82"/>
      <c r="W47" s="126">
        <f>W45-W44</f>
        <v>6133.6116459305777</v>
      </c>
      <c r="X47" s="82"/>
      <c r="Y47" s="142"/>
      <c r="Z47" s="142"/>
      <c r="AA47" s="142"/>
      <c r="AB47" s="143"/>
      <c r="AC47" s="143"/>
      <c r="AD47" s="143"/>
      <c r="AE47" s="143"/>
      <c r="AF47" s="143"/>
    </row>
    <row r="48" spans="1:50" ht="15.5" x14ac:dyDescent="0.35">
      <c r="A48" s="78"/>
      <c r="B48" s="123"/>
      <c r="C48" s="123"/>
      <c r="D48" s="123"/>
      <c r="E48" s="123"/>
      <c r="F48" s="123"/>
      <c r="G48" s="123"/>
      <c r="H48" s="123"/>
      <c r="I48" s="123"/>
      <c r="J48" s="123"/>
      <c r="K48" s="123"/>
      <c r="L48" s="123"/>
      <c r="M48" s="123"/>
      <c r="N48" s="123"/>
      <c r="O48" s="123"/>
      <c r="P48" s="123"/>
      <c r="Q48" s="123"/>
      <c r="R48" s="123"/>
      <c r="S48" s="118"/>
      <c r="T48" s="78"/>
      <c r="U48" s="78"/>
      <c r="V48" s="78"/>
      <c r="W48" s="123"/>
      <c r="X48" s="78"/>
      <c r="Y48" s="110"/>
      <c r="Z48" s="110"/>
      <c r="AA48" s="110"/>
      <c r="AG48" s="9"/>
      <c r="AH48" s="9"/>
      <c r="AI48" s="9"/>
      <c r="AJ48" s="9"/>
      <c r="AK48" s="9"/>
      <c r="AL48" s="9"/>
      <c r="AM48" s="9"/>
      <c r="AN48" s="9"/>
      <c r="AO48" s="9"/>
      <c r="AP48" s="9"/>
      <c r="AQ48" s="9"/>
      <c r="AR48" s="9"/>
      <c r="AS48" s="9"/>
      <c r="AT48" s="9"/>
      <c r="AU48" s="9"/>
      <c r="AV48" s="9"/>
      <c r="AW48" s="9"/>
      <c r="AX48" s="9"/>
    </row>
    <row r="49" spans="1:52" s="29" customFormat="1" ht="15.5" x14ac:dyDescent="0.35">
      <c r="A49" s="132" t="s">
        <v>91</v>
      </c>
      <c r="B49" s="133"/>
      <c r="C49" s="134">
        <f>AVERAGE(C$4:C$45)</f>
        <v>14427.946123744254</v>
      </c>
      <c r="D49" s="134"/>
      <c r="E49" s="134"/>
      <c r="F49" s="135">
        <f>C49/$B$58</f>
        <v>0.66488230984996566</v>
      </c>
      <c r="G49" s="134"/>
      <c r="H49" s="134">
        <f>AVERAGE(H$4:H$45)</f>
        <v>7062.9208995854915</v>
      </c>
      <c r="I49" s="134"/>
      <c r="J49" s="134"/>
      <c r="K49" s="136">
        <f>H49/$B$59</f>
        <v>0.53915426714393067</v>
      </c>
      <c r="L49" s="134"/>
      <c r="M49" s="134">
        <f>AVERAGE(M$4:M$45)</f>
        <v>31519.209579113696</v>
      </c>
      <c r="N49" s="134"/>
      <c r="O49" s="134"/>
      <c r="P49" s="136">
        <f>M49/$B$60</f>
        <v>0.25015245697709282</v>
      </c>
      <c r="Q49" s="134"/>
      <c r="R49" s="134">
        <f>AVERAGE(R$4:R$45)</f>
        <v>17943.154039115721</v>
      </c>
      <c r="S49" s="134"/>
      <c r="T49" s="134"/>
      <c r="U49" s="136">
        <f>R49/$B$61</f>
        <v>0.50120542008703128</v>
      </c>
      <c r="V49" s="134"/>
      <c r="W49" s="134">
        <f>AVERAGE(W$4:W$45)</f>
        <v>70953.230641559203</v>
      </c>
      <c r="X49" s="134"/>
      <c r="Y49" s="134"/>
      <c r="Z49" s="136">
        <f>W49/$B$62</f>
        <v>0.3609014783395687</v>
      </c>
      <c r="AA49" s="137"/>
      <c r="AB49" s="31"/>
      <c r="AC49" s="31"/>
      <c r="AD49" s="31"/>
      <c r="AE49" s="31"/>
      <c r="AF49" s="31"/>
      <c r="AG49" s="30"/>
      <c r="AH49" s="30"/>
      <c r="AI49" s="30"/>
      <c r="AJ49" s="30"/>
      <c r="AK49" s="30"/>
      <c r="AL49" s="30"/>
      <c r="AM49" s="30"/>
      <c r="AN49" s="30"/>
      <c r="AO49" s="30"/>
      <c r="AP49" s="30"/>
      <c r="AQ49" s="30"/>
      <c r="AR49" s="30"/>
      <c r="AS49" s="30"/>
      <c r="AT49" s="30"/>
      <c r="AU49" s="30"/>
      <c r="AV49" s="30"/>
      <c r="AW49" s="30"/>
      <c r="AX49" s="30"/>
    </row>
    <row r="50" spans="1:52" ht="15.5" x14ac:dyDescent="0.35">
      <c r="A50" s="131" t="s">
        <v>92</v>
      </c>
      <c r="B50" s="78"/>
      <c r="C50" s="83">
        <f>MAX(C$4:C$45)</f>
        <v>25481.019471</v>
      </c>
      <c r="D50" s="123"/>
      <c r="E50" s="123"/>
      <c r="F50" s="136">
        <f>C50/$B$58</f>
        <v>1.1742405286175115</v>
      </c>
      <c r="G50" s="123"/>
      <c r="H50" s="83">
        <f>MAX(H$4:H$45)</f>
        <v>13918.668437999999</v>
      </c>
      <c r="I50" s="123"/>
      <c r="J50" s="123"/>
      <c r="K50" s="136">
        <f>H50/$B$59</f>
        <v>1.0624937738931297</v>
      </c>
      <c r="L50" s="123"/>
      <c r="M50" s="83">
        <f>MAX(M$4:M$45)</f>
        <v>62933.403877769342</v>
      </c>
      <c r="N50" s="123"/>
      <c r="O50" s="123"/>
      <c r="P50" s="136">
        <f>M50/$B$60</f>
        <v>0.49947145934737575</v>
      </c>
      <c r="Q50" s="123"/>
      <c r="R50" s="83">
        <f>MAX(R$4:R$45)</f>
        <v>28141.77357556513</v>
      </c>
      <c r="S50" s="123"/>
      <c r="T50" s="123"/>
      <c r="U50" s="136">
        <f t="shared" ref="U50:U51" si="27">R50/$B$61</f>
        <v>0.78608306076997569</v>
      </c>
      <c r="V50" s="78"/>
      <c r="W50" s="83">
        <f>MAX(W$4:W$45)</f>
        <v>108077.86083382118</v>
      </c>
      <c r="X50" s="123"/>
      <c r="Y50" s="123"/>
      <c r="Z50" s="136">
        <f t="shared" ref="Z50:Z54" si="28">W50/$B$62</f>
        <v>0.54973479569593686</v>
      </c>
      <c r="AA50" s="110"/>
      <c r="AG50" s="9"/>
      <c r="AH50" s="9"/>
      <c r="AI50" s="9"/>
      <c r="AJ50" s="9"/>
      <c r="AK50" s="9"/>
      <c r="AL50" s="9"/>
      <c r="AM50" s="9"/>
      <c r="AN50" s="9"/>
      <c r="AO50" s="9"/>
      <c r="AP50" s="9"/>
      <c r="AQ50" s="9"/>
      <c r="AR50" s="9"/>
      <c r="AS50" s="9"/>
      <c r="AT50" s="9"/>
      <c r="AU50" s="9"/>
      <c r="AV50" s="9"/>
      <c r="AW50" s="9"/>
      <c r="AX50" s="9"/>
    </row>
    <row r="51" spans="1:52" ht="15.5" x14ac:dyDescent="0.35">
      <c r="A51" s="131" t="s">
        <v>93</v>
      </c>
      <c r="B51" s="78"/>
      <c r="C51" s="83">
        <f>MIN(C$4:C$45)</f>
        <v>6900.101952</v>
      </c>
      <c r="D51" s="123"/>
      <c r="E51" s="123"/>
      <c r="F51" s="136">
        <f>C51/$B$58</f>
        <v>0.31797704847926267</v>
      </c>
      <c r="G51" s="123"/>
      <c r="H51" s="83">
        <f>MIN(H$4:H$45)</f>
        <v>653.259996</v>
      </c>
      <c r="I51" s="123"/>
      <c r="J51" s="123"/>
      <c r="K51" s="136">
        <f t="shared" ref="K51" si="29">H51/$B$59</f>
        <v>4.9867175267175573E-2</v>
      </c>
      <c r="L51" s="123"/>
      <c r="M51" s="83">
        <f>MIN(M$4:M$45)</f>
        <v>15635.934671999999</v>
      </c>
      <c r="N51" s="123"/>
      <c r="O51" s="123"/>
      <c r="P51" s="136">
        <f t="shared" ref="P51" si="30">M51/$B$60</f>
        <v>0.12409471961904761</v>
      </c>
      <c r="Q51" s="123"/>
      <c r="R51" s="83">
        <f>MIN(R$4:R$45)</f>
        <v>9959.4967290000004</v>
      </c>
      <c r="S51" s="123"/>
      <c r="T51" s="123"/>
      <c r="U51" s="136">
        <f t="shared" si="27"/>
        <v>0.27819823265363131</v>
      </c>
      <c r="V51" s="78"/>
      <c r="W51" s="83">
        <f>MIN(W$4:W$45)</f>
        <v>38227.645178999999</v>
      </c>
      <c r="X51" s="123"/>
      <c r="Y51" s="123"/>
      <c r="Z51" s="136">
        <f t="shared" si="28"/>
        <v>0.19444376998474058</v>
      </c>
      <c r="AA51" s="110"/>
      <c r="AG51" s="9"/>
      <c r="AH51" s="9"/>
      <c r="AI51" s="9"/>
      <c r="AJ51" s="9"/>
      <c r="AK51" s="9"/>
      <c r="AL51" s="9"/>
      <c r="AM51" s="9"/>
      <c r="AN51" s="9"/>
      <c r="AO51" s="9"/>
      <c r="AP51" s="9"/>
      <c r="AQ51" s="9"/>
      <c r="AR51" s="9"/>
      <c r="AS51" s="9"/>
      <c r="AT51" s="9"/>
      <c r="AU51" s="9"/>
      <c r="AV51" s="9"/>
      <c r="AW51" s="9"/>
      <c r="AX51" s="9"/>
    </row>
    <row r="52" spans="1:52" ht="15.5" x14ac:dyDescent="0.35">
      <c r="A52" s="131"/>
      <c r="B52" s="78"/>
      <c r="C52" s="123"/>
      <c r="D52" s="123"/>
      <c r="E52" s="123"/>
      <c r="F52" s="123"/>
      <c r="G52" s="123"/>
      <c r="H52" s="123"/>
      <c r="I52" s="123"/>
      <c r="J52" s="123"/>
      <c r="K52" s="123"/>
      <c r="L52" s="123"/>
      <c r="M52" s="123"/>
      <c r="N52" s="123"/>
      <c r="O52" s="123"/>
      <c r="P52" s="123"/>
      <c r="Q52" s="123"/>
      <c r="R52" s="123"/>
      <c r="S52" s="123"/>
      <c r="T52" s="123"/>
      <c r="U52" s="123"/>
      <c r="V52" s="78"/>
      <c r="W52" s="123"/>
      <c r="X52" s="123"/>
      <c r="Y52" s="123"/>
      <c r="Z52" s="123"/>
      <c r="AA52" s="110"/>
      <c r="AG52" s="9"/>
      <c r="AH52" s="9"/>
      <c r="AI52" s="9"/>
      <c r="AJ52" s="9"/>
      <c r="AK52" s="9"/>
      <c r="AL52" s="9"/>
      <c r="AM52" s="9"/>
      <c r="AN52" s="9"/>
      <c r="AO52" s="9"/>
      <c r="AP52" s="9"/>
      <c r="AQ52" s="9"/>
      <c r="AR52" s="9"/>
      <c r="AS52" s="9"/>
      <c r="AT52" s="9"/>
      <c r="AU52" s="9"/>
      <c r="AV52" s="9"/>
      <c r="AW52" s="9"/>
      <c r="AX52" s="9"/>
    </row>
    <row r="53" spans="1:52" ht="15.5" x14ac:dyDescent="0.35">
      <c r="A53" s="132" t="s">
        <v>94</v>
      </c>
      <c r="B53" s="78"/>
      <c r="C53" s="83">
        <f>AVERAGE(C$36:C$45)</f>
        <v>19142.143832531798</v>
      </c>
      <c r="D53" s="134"/>
      <c r="E53" s="134"/>
      <c r="F53" s="136">
        <f>C53/$B$58</f>
        <v>0.88212644389547457</v>
      </c>
      <c r="G53" s="134"/>
      <c r="H53" s="83">
        <f>AVERAGE(H$36:H$45)</f>
        <v>7056.2856035911045</v>
      </c>
      <c r="I53" s="134"/>
      <c r="J53" s="134"/>
      <c r="K53" s="136">
        <f>H53/$B$59</f>
        <v>0.53864775599932091</v>
      </c>
      <c r="L53" s="134"/>
      <c r="M53" s="83">
        <f>AVERAGE(M$36:M$45)</f>
        <v>39735.716235401575</v>
      </c>
      <c r="N53" s="134"/>
      <c r="O53" s="134"/>
      <c r="P53" s="136">
        <f>M53/$B$60</f>
        <v>0.31536282726509185</v>
      </c>
      <c r="Q53" s="134"/>
      <c r="R53" s="83">
        <f>AVERAGE(R$36:R$45)</f>
        <v>18463.549037156605</v>
      </c>
      <c r="S53" s="134"/>
      <c r="T53" s="134"/>
      <c r="U53" s="136">
        <f>R53/$B$61</f>
        <v>0.51574159321666491</v>
      </c>
      <c r="V53" s="134"/>
      <c r="W53" s="83">
        <f>AVERAGE(W$36:W$45)</f>
        <v>84397.694708681098</v>
      </c>
      <c r="X53" s="134"/>
      <c r="Y53" s="134"/>
      <c r="Z53" s="136">
        <f>W53/$B$62</f>
        <v>0.42928634134629245</v>
      </c>
      <c r="AA53" s="78"/>
      <c r="AB53" s="20"/>
      <c r="AC53" s="20"/>
      <c r="AD53" s="20"/>
      <c r="AE53" s="30"/>
      <c r="AF53" s="30"/>
      <c r="AG53" s="22"/>
      <c r="AH53" s="9"/>
      <c r="AI53" s="9"/>
      <c r="AJ53" s="9"/>
      <c r="AK53" s="9"/>
      <c r="AL53" s="9"/>
      <c r="AM53" s="9"/>
      <c r="AN53" s="9"/>
      <c r="AO53" s="9"/>
      <c r="AP53" s="9"/>
      <c r="AQ53" s="9"/>
      <c r="AR53" s="9"/>
      <c r="AS53" s="9"/>
      <c r="AT53" s="9"/>
      <c r="AU53" s="9"/>
      <c r="AV53" s="9"/>
      <c r="AW53" s="9"/>
      <c r="AX53" s="9"/>
    </row>
    <row r="54" spans="1:52" ht="15.5" x14ac:dyDescent="0.35">
      <c r="A54" s="132" t="s">
        <v>95</v>
      </c>
      <c r="B54" s="78"/>
      <c r="C54" s="83">
        <f>MAX(C$36:C$45)</f>
        <v>20221.410782167506</v>
      </c>
      <c r="D54" s="134"/>
      <c r="E54" s="134"/>
      <c r="F54" s="136">
        <f t="shared" ref="F54" si="31">C54/$B$58</f>
        <v>0.93186224802615236</v>
      </c>
      <c r="G54" s="134"/>
      <c r="H54" s="83">
        <f>MAX(H$36:H$45)</f>
        <v>9029.4922027749235</v>
      </c>
      <c r="I54" s="134"/>
      <c r="J54" s="134"/>
      <c r="K54" s="136">
        <f>H54/$B$59</f>
        <v>0.68927421395228428</v>
      </c>
      <c r="L54" s="134"/>
      <c r="M54" s="83">
        <f>MAX(M$36:M$45)</f>
        <v>62933.403877769342</v>
      </c>
      <c r="N54" s="134"/>
      <c r="O54" s="134"/>
      <c r="P54" s="136">
        <f>M54/$B$60</f>
        <v>0.49947145934737575</v>
      </c>
      <c r="Q54" s="134"/>
      <c r="R54" s="83">
        <f>MAX(R$36:R$45)</f>
        <v>28141.77357556513</v>
      </c>
      <c r="S54" s="134"/>
      <c r="T54" s="134"/>
      <c r="U54" s="136">
        <f>R54/$B$61</f>
        <v>0.78608306076997569</v>
      </c>
      <c r="V54" s="134"/>
      <c r="W54" s="83">
        <f>MAX(W$36:W$45)</f>
        <v>108077.86083382118</v>
      </c>
      <c r="X54" s="134"/>
      <c r="Y54" s="134"/>
      <c r="Z54" s="136">
        <f t="shared" si="28"/>
        <v>0.54973479569593686</v>
      </c>
      <c r="AA54" s="134"/>
      <c r="AB54" s="30"/>
      <c r="AC54" s="30"/>
      <c r="AD54" s="30"/>
      <c r="AE54" s="30"/>
      <c r="AF54" s="30"/>
      <c r="AG54" s="28"/>
      <c r="AH54" s="30"/>
      <c r="AI54" s="30"/>
      <c r="AJ54" s="30"/>
      <c r="AK54" s="30"/>
      <c r="AL54" s="30"/>
      <c r="AM54" s="30"/>
      <c r="AN54" s="30"/>
      <c r="AO54" s="9"/>
      <c r="AP54" s="9"/>
      <c r="AQ54" s="9"/>
      <c r="AR54" s="9"/>
      <c r="AS54" s="9"/>
      <c r="AT54" s="9"/>
      <c r="AU54" s="9"/>
      <c r="AV54" s="9"/>
      <c r="AW54" s="9"/>
      <c r="AX54" s="9"/>
    </row>
    <row r="55" spans="1:52" ht="15.5" x14ac:dyDescent="0.35">
      <c r="A55" s="131" t="s">
        <v>96</v>
      </c>
      <c r="B55" s="78"/>
      <c r="C55" s="83">
        <f>MIN(C$36:C$45)</f>
        <v>17618.292427594766</v>
      </c>
      <c r="D55" s="123"/>
      <c r="E55" s="123"/>
      <c r="F55" s="136">
        <f>C55/$B$58</f>
        <v>0.81190287684768503</v>
      </c>
      <c r="G55" s="123"/>
      <c r="H55" s="83">
        <f>MIN(H$36:H$45)</f>
        <v>3421.5566326122084</v>
      </c>
      <c r="I55" s="123"/>
      <c r="J55" s="123"/>
      <c r="K55" s="136">
        <f>H55/$B$59</f>
        <v>0.2611875292070388</v>
      </c>
      <c r="L55" s="123"/>
      <c r="M55" s="83">
        <f>MIN(M$36:M$45)</f>
        <v>22685.909540783967</v>
      </c>
      <c r="N55" s="123"/>
      <c r="O55" s="123"/>
      <c r="P55" s="136">
        <f>M55/$B$60</f>
        <v>0.18004690111733307</v>
      </c>
      <c r="Q55" s="123"/>
      <c r="R55" s="83">
        <f>MIN(R$36:R$45)</f>
        <v>11975.328831461749</v>
      </c>
      <c r="S55" s="123"/>
      <c r="T55" s="123"/>
      <c r="U55" s="136">
        <f>R55/$B$61</f>
        <v>0.33450639194027232</v>
      </c>
      <c r="V55" s="123"/>
      <c r="W55" s="83">
        <f>MIN(W$36:W$45)</f>
        <v>63131.589072218638</v>
      </c>
      <c r="X55" s="123"/>
      <c r="Y55" s="123"/>
      <c r="Z55" s="136">
        <f>W55/$B$62</f>
        <v>0.32111693322593404</v>
      </c>
      <c r="AA55" s="123"/>
      <c r="AB55" s="27"/>
      <c r="AC55" s="27"/>
      <c r="AD55" s="27"/>
      <c r="AE55" s="30"/>
      <c r="AF55" s="30"/>
      <c r="AG55" s="32"/>
      <c r="AH55" s="30"/>
      <c r="AI55" s="30"/>
      <c r="AJ55" s="30"/>
      <c r="AK55" s="30"/>
      <c r="AL55" s="30"/>
      <c r="AM55" s="30"/>
      <c r="AN55" s="30"/>
      <c r="AO55" s="9"/>
      <c r="AP55" s="9"/>
      <c r="AQ55" s="9"/>
      <c r="AR55" s="9"/>
      <c r="AS55" s="9"/>
      <c r="AT55" s="9"/>
      <c r="AU55" s="9"/>
      <c r="AV55" s="9"/>
      <c r="AW55" s="9"/>
      <c r="AX55" s="9"/>
    </row>
    <row r="56" spans="1:52" ht="15.5" x14ac:dyDescent="0.35">
      <c r="A56" s="78"/>
      <c r="B56" s="78"/>
      <c r="C56" s="78"/>
      <c r="D56" s="78"/>
      <c r="E56" s="78"/>
      <c r="F56" s="136"/>
      <c r="G56" s="78"/>
      <c r="H56" s="78"/>
      <c r="I56" s="78"/>
      <c r="J56" s="78"/>
      <c r="K56" s="136"/>
      <c r="L56" s="78"/>
      <c r="M56" s="78"/>
      <c r="N56" s="78"/>
      <c r="O56" s="78"/>
      <c r="P56" s="78"/>
      <c r="Q56" s="78"/>
      <c r="R56" s="78"/>
      <c r="S56" s="78"/>
      <c r="T56" s="78"/>
      <c r="U56" s="78"/>
      <c r="V56" s="78"/>
      <c r="W56" s="78"/>
      <c r="X56" s="78"/>
      <c r="Y56" s="78"/>
      <c r="Z56" s="78"/>
      <c r="AA56" s="110"/>
      <c r="AI56" s="9"/>
      <c r="AJ56" s="9"/>
      <c r="AK56" s="9"/>
      <c r="AL56" s="9"/>
      <c r="AM56" s="9"/>
      <c r="AN56" s="9"/>
      <c r="AO56" s="9"/>
      <c r="AP56" s="9"/>
      <c r="AQ56" s="9"/>
      <c r="AR56" s="9"/>
      <c r="AS56" s="20"/>
      <c r="AT56" s="9"/>
      <c r="AU56" s="9"/>
      <c r="AV56" s="9"/>
      <c r="AW56" s="9"/>
      <c r="AX56" s="9"/>
      <c r="AY56" s="9"/>
      <c r="AZ56" s="9"/>
    </row>
    <row r="57" spans="1:52" ht="15.5" x14ac:dyDescent="0.35">
      <c r="A57" s="138" t="s">
        <v>489</v>
      </c>
      <c r="B57" s="138"/>
      <c r="C57" s="138"/>
      <c r="D57" s="138"/>
      <c r="E57" s="78"/>
      <c r="F57" s="78"/>
      <c r="G57" s="78"/>
      <c r="H57" s="78"/>
      <c r="I57" s="78"/>
      <c r="J57" s="78"/>
      <c r="K57" s="78"/>
      <c r="L57" s="78"/>
      <c r="M57" s="78"/>
      <c r="N57" s="78"/>
      <c r="O57" s="78"/>
      <c r="P57" s="78"/>
      <c r="Q57" s="78"/>
      <c r="R57" s="78"/>
      <c r="S57" s="78"/>
      <c r="T57" s="78"/>
      <c r="U57" s="78"/>
      <c r="V57" s="78"/>
      <c r="W57" s="78"/>
      <c r="X57" s="78"/>
      <c r="Y57" s="78"/>
      <c r="Z57" s="78"/>
      <c r="AA57" s="110"/>
      <c r="AI57" s="9"/>
      <c r="AJ57" s="9"/>
      <c r="AK57" s="9"/>
      <c r="AL57" s="9"/>
      <c r="AM57" s="9"/>
      <c r="AN57" s="9"/>
      <c r="AO57" s="9"/>
      <c r="AP57" s="9"/>
      <c r="AQ57" s="9"/>
      <c r="AR57" s="9"/>
      <c r="AS57" s="9"/>
      <c r="AT57" s="9"/>
      <c r="AU57" s="9"/>
      <c r="AV57" s="9"/>
      <c r="AW57" s="9"/>
      <c r="AX57" s="9"/>
      <c r="AY57" s="9"/>
      <c r="AZ57" s="9"/>
    </row>
    <row r="58" spans="1:52" ht="15.5" x14ac:dyDescent="0.35">
      <c r="A58" s="139" t="s">
        <v>131</v>
      </c>
      <c r="B58" s="140">
        <v>21700</v>
      </c>
      <c r="C58" s="141">
        <f t="shared" ref="C58:C60" si="32">B58/B$62</f>
        <v>0.11037639877924721</v>
      </c>
      <c r="D58" s="78"/>
      <c r="E58" s="78"/>
      <c r="F58" s="78"/>
      <c r="G58" s="78"/>
      <c r="H58" s="78"/>
      <c r="I58" s="78"/>
      <c r="J58" s="78"/>
      <c r="K58" s="78"/>
      <c r="L58" s="78"/>
      <c r="M58" s="78"/>
      <c r="N58" s="78"/>
      <c r="O58" s="78"/>
      <c r="P58" s="78"/>
      <c r="Q58" s="78"/>
      <c r="R58" s="78"/>
      <c r="S58" s="78"/>
      <c r="T58" s="78"/>
      <c r="U58" s="78"/>
      <c r="V58" s="78"/>
      <c r="W58" s="78"/>
      <c r="X58" s="78"/>
      <c r="Y58" s="78"/>
      <c r="Z58" s="78"/>
      <c r="AA58" s="110"/>
      <c r="AI58" s="9"/>
      <c r="AJ58" s="9"/>
      <c r="AK58" s="9"/>
      <c r="AL58" s="9"/>
      <c r="AM58" s="9"/>
      <c r="AN58" s="9"/>
      <c r="AO58" s="9"/>
      <c r="AP58" s="9"/>
      <c r="AQ58" s="9"/>
      <c r="AR58" s="9"/>
      <c r="AS58" s="9"/>
      <c r="AT58" s="9"/>
      <c r="AU58" s="9"/>
      <c r="AV58" s="9"/>
      <c r="AW58" s="9"/>
      <c r="AX58" s="9"/>
      <c r="AY58" s="9"/>
      <c r="AZ58" s="9"/>
    </row>
    <row r="59" spans="1:52" ht="15.5" x14ac:dyDescent="0.35">
      <c r="A59" s="139" t="s">
        <v>132</v>
      </c>
      <c r="B59" s="140">
        <v>13100</v>
      </c>
      <c r="C59" s="141">
        <f t="shared" si="32"/>
        <v>6.6632756866734491E-2</v>
      </c>
      <c r="D59" s="78"/>
      <c r="E59" s="78"/>
      <c r="F59" s="78"/>
      <c r="G59" s="78"/>
      <c r="H59" s="78"/>
      <c r="I59" s="78"/>
      <c r="J59" s="78"/>
      <c r="K59" s="78"/>
      <c r="L59" s="78"/>
      <c r="M59" s="78"/>
      <c r="N59" s="78"/>
      <c r="O59" s="78"/>
      <c r="P59" s="78"/>
      <c r="Q59" s="78"/>
      <c r="R59" s="78"/>
      <c r="S59" s="78"/>
      <c r="T59" s="78"/>
      <c r="U59" s="78"/>
      <c r="V59" s="78"/>
      <c r="W59" s="78"/>
      <c r="X59" s="78"/>
      <c r="Y59" s="78"/>
      <c r="Z59" s="78"/>
      <c r="AA59" s="110"/>
      <c r="AI59" s="9"/>
      <c r="AJ59" s="9"/>
      <c r="AK59" s="9"/>
      <c r="AL59" s="9"/>
      <c r="AM59" s="9"/>
      <c r="AN59" s="9"/>
      <c r="AO59" s="9"/>
      <c r="AP59" s="9"/>
      <c r="AQ59" s="9"/>
      <c r="AR59" s="9"/>
      <c r="AS59" s="9"/>
      <c r="AT59" s="9"/>
      <c r="AU59" s="9"/>
      <c r="AV59" s="9"/>
      <c r="AW59" s="9"/>
      <c r="AX59" s="9"/>
      <c r="AY59" s="9"/>
      <c r="AZ59" s="9"/>
    </row>
    <row r="60" spans="1:52" ht="15.5" x14ac:dyDescent="0.35">
      <c r="A60" s="139" t="s">
        <v>133</v>
      </c>
      <c r="B60" s="140">
        <v>126000</v>
      </c>
      <c r="C60" s="141">
        <f t="shared" si="32"/>
        <v>0.64089521871820954</v>
      </c>
      <c r="D60" s="78"/>
      <c r="E60" s="78"/>
      <c r="F60" s="78"/>
      <c r="G60" s="78"/>
      <c r="H60" s="78"/>
      <c r="I60" s="78"/>
      <c r="J60" s="78"/>
      <c r="K60" s="78"/>
      <c r="L60" s="78"/>
      <c r="M60" s="78"/>
      <c r="N60" s="78"/>
      <c r="O60" s="78"/>
      <c r="P60" s="78"/>
      <c r="Q60" s="78"/>
      <c r="R60" s="78"/>
      <c r="S60" s="78"/>
      <c r="T60" s="78"/>
      <c r="U60" s="78"/>
      <c r="V60" s="78"/>
      <c r="W60" s="78"/>
      <c r="X60" s="78"/>
      <c r="Y60" s="78"/>
      <c r="Z60" s="78"/>
      <c r="AA60" s="110"/>
      <c r="AI60" s="9"/>
      <c r="AJ60" s="9"/>
      <c r="AK60" s="9"/>
      <c r="AL60" s="9"/>
      <c r="AM60" s="9"/>
      <c r="AN60" s="9"/>
      <c r="AO60" s="9"/>
      <c r="AP60" s="9"/>
      <c r="AQ60" s="9"/>
      <c r="AR60" s="9"/>
      <c r="AS60" s="9"/>
      <c r="AT60" s="9"/>
      <c r="AU60" s="9"/>
      <c r="AV60" s="9"/>
      <c r="AW60" s="9"/>
      <c r="AX60" s="9"/>
      <c r="AY60" s="9"/>
      <c r="AZ60" s="9"/>
    </row>
    <row r="61" spans="1:52" ht="15.5" x14ac:dyDescent="0.35">
      <c r="A61" s="139" t="s">
        <v>134</v>
      </c>
      <c r="B61" s="140">
        <v>35800</v>
      </c>
      <c r="C61" s="141">
        <f>B61/B$62</f>
        <v>0.18209562563580875</v>
      </c>
      <c r="D61" s="78"/>
      <c r="E61" s="78"/>
      <c r="F61" s="78"/>
      <c r="G61" s="78"/>
      <c r="H61" s="78"/>
      <c r="I61" s="78"/>
      <c r="J61" s="78"/>
      <c r="K61" s="78"/>
      <c r="L61" s="78"/>
      <c r="M61" s="78"/>
      <c r="N61" s="78"/>
      <c r="O61" s="78"/>
      <c r="P61" s="78"/>
      <c r="Q61" s="78"/>
      <c r="R61" s="78"/>
      <c r="S61" s="78"/>
      <c r="T61" s="78"/>
      <c r="U61" s="78"/>
      <c r="V61" s="78"/>
      <c r="W61" s="78"/>
      <c r="X61" s="78"/>
      <c r="Y61" s="78"/>
      <c r="Z61" s="78"/>
      <c r="AA61" s="110"/>
      <c r="AI61" s="9"/>
      <c r="AJ61" s="9"/>
      <c r="AK61" s="9"/>
      <c r="AL61" s="9"/>
      <c r="AM61" s="9"/>
      <c r="AN61" s="9"/>
      <c r="AO61" s="9"/>
      <c r="AP61" s="9"/>
      <c r="AQ61" s="9"/>
      <c r="AR61" s="9"/>
      <c r="AS61" s="9"/>
      <c r="AT61" s="9"/>
      <c r="AU61" s="9"/>
      <c r="AV61" s="9"/>
      <c r="AW61" s="9"/>
      <c r="AX61" s="9"/>
      <c r="AY61" s="9"/>
      <c r="AZ61" s="9"/>
    </row>
    <row r="62" spans="1:52" ht="15.5" x14ac:dyDescent="0.35">
      <c r="A62" s="139" t="s">
        <v>135</v>
      </c>
      <c r="B62" s="140">
        <f>SUM(B58:B61)</f>
        <v>196600</v>
      </c>
      <c r="C62" s="140"/>
      <c r="D62" s="78"/>
      <c r="E62" s="78"/>
      <c r="F62" s="78"/>
      <c r="G62" s="78"/>
      <c r="H62" s="78"/>
      <c r="I62" s="78"/>
      <c r="J62" s="78"/>
      <c r="K62" s="78"/>
      <c r="L62" s="78"/>
      <c r="M62" s="78"/>
      <c r="N62" s="78"/>
      <c r="O62" s="78"/>
      <c r="P62" s="78"/>
      <c r="Q62" s="78"/>
      <c r="R62" s="78"/>
      <c r="S62" s="78"/>
      <c r="T62" s="78"/>
      <c r="U62" s="78"/>
      <c r="V62" s="78"/>
      <c r="W62" s="78"/>
      <c r="X62" s="78"/>
      <c r="Y62" s="78"/>
      <c r="Z62" s="78"/>
      <c r="AA62" s="110"/>
    </row>
    <row r="63" spans="1:52" ht="15.5" x14ac:dyDescent="0.35">
      <c r="A63" s="78"/>
      <c r="B63" s="78"/>
      <c r="C63" s="78"/>
      <c r="D63" s="78"/>
      <c r="E63" s="78"/>
      <c r="F63" s="78"/>
      <c r="G63" s="78"/>
      <c r="H63" s="78"/>
      <c r="I63" s="78"/>
      <c r="J63" s="78"/>
      <c r="K63" s="78"/>
      <c r="L63" s="78"/>
      <c r="M63" s="78"/>
      <c r="N63" s="78"/>
      <c r="O63" s="78"/>
      <c r="P63" s="78"/>
      <c r="Q63" s="78"/>
      <c r="R63" s="78"/>
      <c r="S63" s="78"/>
      <c r="T63" s="78"/>
      <c r="U63" s="78"/>
      <c r="V63" s="78"/>
      <c r="W63" s="78"/>
      <c r="X63" s="78"/>
      <c r="Y63" s="78"/>
      <c r="Z63" s="78"/>
      <c r="AA63" s="110"/>
    </row>
    <row r="64" spans="1:52" ht="15.5" x14ac:dyDescent="0.35">
      <c r="A64" s="78"/>
      <c r="B64" s="78"/>
      <c r="C64" s="78"/>
      <c r="D64" s="78"/>
      <c r="E64" s="78"/>
      <c r="F64" s="78"/>
      <c r="G64" s="78"/>
      <c r="H64" s="78"/>
      <c r="I64" s="78"/>
      <c r="J64" s="78"/>
      <c r="K64" s="78"/>
      <c r="L64" s="78"/>
      <c r="M64" s="78"/>
      <c r="N64" s="78"/>
      <c r="O64" s="78"/>
      <c r="P64" s="78"/>
      <c r="Q64" s="78"/>
      <c r="R64" s="78"/>
      <c r="S64" s="78"/>
      <c r="T64" s="78"/>
      <c r="U64" s="78"/>
      <c r="V64" s="78"/>
      <c r="W64" s="78"/>
      <c r="X64" s="78"/>
      <c r="Y64" s="78"/>
      <c r="Z64" s="78"/>
      <c r="AA64" s="110"/>
    </row>
    <row r="65" spans="1:27" ht="15.5" x14ac:dyDescent="0.35">
      <c r="A65" s="78"/>
      <c r="B65" s="78"/>
      <c r="C65" s="78"/>
      <c r="D65" s="78"/>
      <c r="E65" s="78"/>
      <c r="F65" s="78"/>
      <c r="G65" s="78"/>
      <c r="H65" s="78"/>
      <c r="I65" s="78"/>
      <c r="J65" s="78"/>
      <c r="K65" s="78"/>
      <c r="L65" s="78"/>
      <c r="M65" s="78"/>
      <c r="N65" s="78"/>
      <c r="O65" s="78"/>
      <c r="P65" s="78"/>
      <c r="Q65" s="78"/>
      <c r="R65" s="78"/>
      <c r="S65" s="78"/>
      <c r="T65" s="78"/>
      <c r="U65" s="78"/>
      <c r="V65" s="78"/>
      <c r="W65" s="78"/>
      <c r="X65" s="78"/>
      <c r="Y65" s="78"/>
      <c r="Z65" s="78"/>
      <c r="AA65" s="110"/>
    </row>
  </sheetData>
  <mergeCells count="1">
    <mergeCell ref="A57:D57"/>
  </mergeCells>
  <pageMargins left="0.75" right="0.75" top="1" bottom="1" header="0.5" footer="0.5"/>
  <pageSetup scale="59"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62F19-29A1-42D8-BD7B-2C56147CC515}">
  <dimension ref="A1:AL113"/>
  <sheetViews>
    <sheetView workbookViewId="0">
      <pane xSplit="1" ySplit="4" topLeftCell="B5" activePane="bottomRight" state="frozen"/>
      <selection activeCell="O44" sqref="O44"/>
      <selection pane="topRight" activeCell="O44" sqref="O44"/>
      <selection pane="bottomLeft" activeCell="O44" sqref="O44"/>
      <selection pane="bottomRight" activeCell="B62" sqref="B62"/>
    </sheetView>
  </sheetViews>
  <sheetFormatPr defaultColWidth="8.81640625" defaultRowHeight="12.5" x14ac:dyDescent="0.25"/>
  <cols>
    <col min="1" max="1" width="15.90625" style="18" customWidth="1"/>
    <col min="2" max="3" width="10.7265625" style="18" customWidth="1"/>
    <col min="4" max="4" width="11.7265625" style="18" customWidth="1"/>
    <col min="5" max="7" width="10.7265625" style="18" customWidth="1"/>
    <col min="8" max="8" width="13.1796875" style="18" customWidth="1"/>
    <col min="9" max="11" width="10.7265625" style="18" customWidth="1"/>
    <col min="12" max="12" width="12.7265625" style="18" customWidth="1"/>
    <col min="13" max="13" width="10.7265625" style="18" customWidth="1"/>
    <col min="14" max="14" width="14.26953125" style="18" bestFit="1" customWidth="1"/>
    <col min="15" max="15" width="11.90625" style="18" bestFit="1" customWidth="1"/>
    <col min="16" max="16" width="14.81640625" style="18" customWidth="1"/>
    <col min="17" max="22" width="10.7265625" style="18" customWidth="1"/>
    <col min="23" max="23" width="10.453125" style="18" customWidth="1"/>
    <col min="24" max="24" width="10.26953125" style="18" customWidth="1"/>
    <col min="25" max="25" width="11.81640625" style="18" customWidth="1"/>
    <col min="26" max="26" width="11" style="18" customWidth="1"/>
    <col min="27" max="29" width="10.7265625" style="18" customWidth="1"/>
    <col min="30" max="30" width="10" style="23" bestFit="1" customWidth="1"/>
    <col min="31" max="32" width="10.7265625" style="23" customWidth="1"/>
    <col min="33" max="33" width="11" style="18" customWidth="1"/>
    <col min="34" max="38" width="10.7265625" style="18" customWidth="1"/>
    <col min="39" max="39" width="13.1796875" style="18" customWidth="1"/>
    <col min="40" max="40" width="14.453125" style="18" customWidth="1"/>
    <col min="41" max="41" width="13.453125" style="18" customWidth="1"/>
    <col min="42" max="42" width="8.81640625" style="18"/>
    <col min="43" max="43" width="12.7265625" style="18" customWidth="1"/>
    <col min="44" max="44" width="14" style="18" customWidth="1"/>
    <col min="45" max="45" width="13.81640625" style="18" customWidth="1"/>
    <col min="46" max="16384" width="8.81640625" style="18"/>
  </cols>
  <sheetData>
    <row r="1" spans="1:32" ht="23.25" customHeight="1" x14ac:dyDescent="0.35">
      <c r="A1" s="108" t="s">
        <v>136</v>
      </c>
      <c r="B1" s="78"/>
      <c r="C1" s="78"/>
      <c r="D1" s="78"/>
      <c r="E1" s="78"/>
      <c r="F1" s="78"/>
      <c r="G1" s="78"/>
      <c r="H1" s="78"/>
      <c r="I1" s="78"/>
      <c r="J1" s="78"/>
      <c r="K1" s="78"/>
      <c r="L1" s="78"/>
      <c r="M1" s="78"/>
      <c r="N1" s="78"/>
      <c r="O1" s="78"/>
      <c r="P1" s="78"/>
      <c r="Q1" s="78"/>
      <c r="R1" s="78"/>
      <c r="S1" s="78"/>
      <c r="T1" s="78"/>
    </row>
    <row r="2" spans="1:32" ht="15.5" x14ac:dyDescent="0.35">
      <c r="A2" s="78"/>
      <c r="B2" s="78"/>
      <c r="C2" s="78"/>
      <c r="D2" s="78"/>
      <c r="E2" s="78"/>
      <c r="F2" s="78"/>
      <c r="G2" s="78"/>
      <c r="H2" s="78"/>
      <c r="I2" s="78"/>
      <c r="J2" s="78"/>
      <c r="K2" s="78"/>
      <c r="L2" s="78"/>
      <c r="M2" s="78"/>
      <c r="N2" s="78"/>
      <c r="O2" s="78"/>
      <c r="P2" s="78"/>
      <c r="Q2" s="78"/>
      <c r="R2" s="78"/>
      <c r="S2" s="78"/>
      <c r="T2" s="78"/>
    </row>
    <row r="3" spans="1:32" ht="15.5" x14ac:dyDescent="0.35">
      <c r="A3" s="78" t="s">
        <v>116</v>
      </c>
      <c r="B3" s="111" t="s">
        <v>137</v>
      </c>
      <c r="C3" s="78"/>
      <c r="D3" s="78"/>
      <c r="E3" s="78"/>
      <c r="F3" s="111" t="s">
        <v>138</v>
      </c>
      <c r="G3" s="78"/>
      <c r="H3" s="78"/>
      <c r="I3" s="78"/>
      <c r="J3" s="111" t="s">
        <v>139</v>
      </c>
      <c r="K3" s="78"/>
      <c r="L3" s="78"/>
      <c r="M3" s="78"/>
      <c r="N3" s="111" t="s">
        <v>121</v>
      </c>
      <c r="O3" s="78"/>
      <c r="P3" s="78"/>
      <c r="Q3" s="78"/>
      <c r="R3" s="78"/>
      <c r="S3" s="78"/>
      <c r="T3" s="78"/>
      <c r="W3" s="23"/>
      <c r="X3" s="23"/>
      <c r="Y3" s="23"/>
      <c r="AD3" s="18"/>
      <c r="AE3" s="18"/>
      <c r="AF3" s="18"/>
    </row>
    <row r="4" spans="1:32" ht="46.5" x14ac:dyDescent="0.35">
      <c r="A4" s="78"/>
      <c r="B4" s="144" t="s">
        <v>122</v>
      </c>
      <c r="C4" s="145" t="s">
        <v>123</v>
      </c>
      <c r="D4" s="145" t="s">
        <v>491</v>
      </c>
      <c r="E4" s="145" t="s">
        <v>126</v>
      </c>
      <c r="F4" s="144" t="s">
        <v>122</v>
      </c>
      <c r="G4" s="145" t="s">
        <v>123</v>
      </c>
      <c r="H4" s="145" t="s">
        <v>491</v>
      </c>
      <c r="I4" s="145" t="s">
        <v>126</v>
      </c>
      <c r="J4" s="144" t="s">
        <v>122</v>
      </c>
      <c r="K4" s="145" t="s">
        <v>123</v>
      </c>
      <c r="L4" s="145" t="s">
        <v>491</v>
      </c>
      <c r="M4" s="145" t="s">
        <v>126</v>
      </c>
      <c r="N4" s="144" t="s">
        <v>122</v>
      </c>
      <c r="O4" s="145" t="s">
        <v>123</v>
      </c>
      <c r="P4" s="145" t="s">
        <v>491</v>
      </c>
      <c r="Q4" s="145" t="s">
        <v>140</v>
      </c>
      <c r="R4" s="78"/>
      <c r="S4" s="78"/>
      <c r="T4" s="78"/>
      <c r="V4" s="23"/>
      <c r="W4" s="23"/>
      <c r="X4" s="23"/>
      <c r="AD4" s="18"/>
      <c r="AE4" s="18"/>
      <c r="AF4" s="18"/>
    </row>
    <row r="5" spans="1:32" ht="15.5" x14ac:dyDescent="0.35">
      <c r="A5" s="146">
        <v>1984</v>
      </c>
      <c r="B5" s="147">
        <v>3034.45</v>
      </c>
      <c r="C5" s="148">
        <f>B5*2.4711</f>
        <v>7498.4293949999992</v>
      </c>
      <c r="D5" s="149">
        <f t="shared" ref="D5:D39" si="0">$B$58</f>
        <v>26295</v>
      </c>
      <c r="E5" s="150">
        <f>C5/D5</f>
        <v>0.28516559783228745</v>
      </c>
      <c r="F5" s="147">
        <v>6330.52</v>
      </c>
      <c r="G5" s="148">
        <f t="shared" ref="G5:G46" si="1">F5*2.4711</f>
        <v>15643.347972</v>
      </c>
      <c r="H5" s="149">
        <f>$B$59</f>
        <v>121283</v>
      </c>
      <c r="I5" s="150">
        <f t="shared" ref="I5:I46" si="2">G5/H5</f>
        <v>0.12898219842846895</v>
      </c>
      <c r="J5" s="147">
        <v>6104.91</v>
      </c>
      <c r="K5" s="148">
        <f t="shared" ref="K5:K8" si="3">J5*2.4711</f>
        <v>15085.843100999999</v>
      </c>
      <c r="L5" s="151">
        <f>$B$60</f>
        <v>49057</v>
      </c>
      <c r="M5" s="150">
        <f t="shared" ref="M5:M46" si="4">K5/L5</f>
        <v>0.30751662557840875</v>
      </c>
      <c r="N5" s="147">
        <f>J5+F5+B5</f>
        <v>15469.880000000001</v>
      </c>
      <c r="O5" s="148">
        <f t="shared" ref="O5:O46" si="5">N5*2.4711</f>
        <v>38227.620468000001</v>
      </c>
      <c r="P5" s="151">
        <f>$B$61</f>
        <v>196600</v>
      </c>
      <c r="Q5" s="150">
        <f t="shared" ref="Q5:Q8" si="6">O5/P5</f>
        <v>0.19444364429298067</v>
      </c>
      <c r="R5" s="152"/>
      <c r="S5" s="83"/>
      <c r="T5" s="78"/>
      <c r="W5" s="19"/>
      <c r="X5" s="19"/>
      <c r="Y5" s="19"/>
      <c r="AD5" s="18"/>
      <c r="AE5" s="18"/>
      <c r="AF5" s="18"/>
    </row>
    <row r="6" spans="1:32" ht="15.5" x14ac:dyDescent="0.35">
      <c r="A6" s="146">
        <v>1985</v>
      </c>
      <c r="B6" s="147">
        <v>3135.95</v>
      </c>
      <c r="C6" s="148">
        <f t="shared" ref="C6:C46" si="7">B6*2.4711</f>
        <v>7749.246044999999</v>
      </c>
      <c r="D6" s="149">
        <f t="shared" si="0"/>
        <v>26295</v>
      </c>
      <c r="E6" s="150">
        <f t="shared" ref="E6:E46" si="8">C6/D6</f>
        <v>0.29470416600114085</v>
      </c>
      <c r="F6" s="147">
        <v>10430.23</v>
      </c>
      <c r="G6" s="148">
        <f t="shared" si="1"/>
        <v>25774.141352999999</v>
      </c>
      <c r="H6" s="149">
        <f t="shared" ref="H6:H39" si="9">$B$59</f>
        <v>121283</v>
      </c>
      <c r="I6" s="150">
        <f t="shared" si="2"/>
        <v>0.21251239953662096</v>
      </c>
      <c r="J6" s="147">
        <v>6306.73</v>
      </c>
      <c r="K6" s="148">
        <f t="shared" si="3"/>
        <v>15584.560502999999</v>
      </c>
      <c r="L6" s="151">
        <f t="shared" ref="L6:L8" si="10">$B$60</f>
        <v>49057</v>
      </c>
      <c r="M6" s="150">
        <f t="shared" si="4"/>
        <v>0.31768270589314468</v>
      </c>
      <c r="N6" s="147">
        <f t="shared" ref="N6:N8" si="11">J6+F6+B6</f>
        <v>19872.91</v>
      </c>
      <c r="O6" s="148">
        <f t="shared" si="5"/>
        <v>49107.947901</v>
      </c>
      <c r="P6" s="151">
        <f t="shared" ref="P6:P54" si="12">$B$61</f>
        <v>196600</v>
      </c>
      <c r="Q6" s="150">
        <f t="shared" si="6"/>
        <v>0.24978610326042727</v>
      </c>
      <c r="R6" s="78"/>
      <c r="S6" s="83"/>
      <c r="T6" s="78"/>
      <c r="U6" s="9"/>
      <c r="W6" s="19"/>
      <c r="X6" s="19"/>
      <c r="Y6" s="19"/>
      <c r="AD6" s="18"/>
      <c r="AE6" s="18"/>
      <c r="AF6" s="18"/>
    </row>
    <row r="7" spans="1:32" s="24" customFormat="1" ht="15.5" x14ac:dyDescent="0.35">
      <c r="A7" s="146">
        <v>1986</v>
      </c>
      <c r="B7" s="147">
        <v>2751.45</v>
      </c>
      <c r="C7" s="148">
        <f t="shared" si="7"/>
        <v>6799.1080949999996</v>
      </c>
      <c r="D7" s="149">
        <f t="shared" si="0"/>
        <v>26295</v>
      </c>
      <c r="E7" s="150">
        <f t="shared" si="8"/>
        <v>0.25857037820878492</v>
      </c>
      <c r="F7" s="147">
        <v>10056.19</v>
      </c>
      <c r="G7" s="148">
        <f t="shared" si="1"/>
        <v>24849.851108999999</v>
      </c>
      <c r="H7" s="149">
        <f t="shared" si="9"/>
        <v>121283</v>
      </c>
      <c r="I7" s="150">
        <f t="shared" si="2"/>
        <v>0.2048914613672155</v>
      </c>
      <c r="J7" s="147">
        <v>6379.62</v>
      </c>
      <c r="K7" s="148">
        <f t="shared" si="3"/>
        <v>15764.678981999999</v>
      </c>
      <c r="L7" s="151">
        <f t="shared" si="10"/>
        <v>49057</v>
      </c>
      <c r="M7" s="150">
        <f t="shared" si="4"/>
        <v>0.32135432215585952</v>
      </c>
      <c r="N7" s="147">
        <f t="shared" si="11"/>
        <v>19187.260000000002</v>
      </c>
      <c r="O7" s="148">
        <f t="shared" si="5"/>
        <v>47413.638186000004</v>
      </c>
      <c r="P7" s="151">
        <f t="shared" si="12"/>
        <v>196600</v>
      </c>
      <c r="Q7" s="150">
        <f t="shared" si="6"/>
        <v>0.24116804774160736</v>
      </c>
      <c r="R7" s="82"/>
      <c r="S7" s="83"/>
      <c r="T7" s="119"/>
      <c r="U7" s="26"/>
      <c r="V7" s="18"/>
      <c r="W7" s="19"/>
      <c r="X7" s="19"/>
      <c r="Y7" s="19"/>
    </row>
    <row r="8" spans="1:32" s="24" customFormat="1" ht="15.5" x14ac:dyDescent="0.35">
      <c r="A8" s="146">
        <v>1987</v>
      </c>
      <c r="B8" s="147">
        <v>2950.04</v>
      </c>
      <c r="C8" s="148">
        <f t="shared" si="7"/>
        <v>7289.8438439999991</v>
      </c>
      <c r="D8" s="149">
        <f t="shared" si="0"/>
        <v>26295</v>
      </c>
      <c r="E8" s="150">
        <f t="shared" si="8"/>
        <v>0.27723308020536219</v>
      </c>
      <c r="F8" s="147">
        <v>10606.03</v>
      </c>
      <c r="G8" s="148">
        <f t="shared" si="1"/>
        <v>26208.560732999998</v>
      </c>
      <c r="H8" s="149">
        <f t="shared" si="9"/>
        <v>121283</v>
      </c>
      <c r="I8" s="150">
        <f t="shared" si="2"/>
        <v>0.21609426492583461</v>
      </c>
      <c r="J8" s="147">
        <v>6532.13</v>
      </c>
      <c r="K8" s="148">
        <f t="shared" si="3"/>
        <v>16141.546442999999</v>
      </c>
      <c r="L8" s="151">
        <f t="shared" si="10"/>
        <v>49057</v>
      </c>
      <c r="M8" s="150">
        <f t="shared" si="4"/>
        <v>0.32903655835049023</v>
      </c>
      <c r="N8" s="147">
        <f t="shared" si="11"/>
        <v>20088.2</v>
      </c>
      <c r="O8" s="148">
        <f t="shared" si="5"/>
        <v>49639.95102</v>
      </c>
      <c r="P8" s="151">
        <f t="shared" si="12"/>
        <v>196600</v>
      </c>
      <c r="Q8" s="150">
        <f t="shared" si="6"/>
        <v>0.25249212115971514</v>
      </c>
      <c r="R8" s="82"/>
      <c r="S8" s="83"/>
      <c r="T8" s="78"/>
      <c r="U8" s="18"/>
      <c r="V8" s="18"/>
      <c r="W8" s="19"/>
      <c r="X8" s="19"/>
      <c r="Y8" s="19"/>
    </row>
    <row r="9" spans="1:32" ht="15.5" x14ac:dyDescent="0.35">
      <c r="A9" s="146" t="s">
        <v>129</v>
      </c>
      <c r="B9" s="147"/>
      <c r="C9" s="148"/>
      <c r="D9" s="149">
        <f t="shared" si="0"/>
        <v>26295</v>
      </c>
      <c r="E9" s="150"/>
      <c r="F9" s="147"/>
      <c r="G9" s="148"/>
      <c r="H9" s="149">
        <f t="shared" si="9"/>
        <v>121283</v>
      </c>
      <c r="I9" s="150"/>
      <c r="J9" s="147"/>
      <c r="K9" s="148"/>
      <c r="L9" s="78"/>
      <c r="M9" s="150"/>
      <c r="N9" s="147"/>
      <c r="O9" s="148"/>
      <c r="P9" s="78"/>
      <c r="Q9" s="124"/>
      <c r="R9" s="78"/>
      <c r="S9" s="78"/>
      <c r="T9" s="78"/>
      <c r="W9" s="19"/>
      <c r="X9" s="19"/>
      <c r="Y9" s="19"/>
      <c r="AD9" s="18"/>
      <c r="AE9" s="18"/>
      <c r="AF9" s="18"/>
    </row>
    <row r="10" spans="1:32" ht="15.5" x14ac:dyDescent="0.35">
      <c r="A10" s="146">
        <v>1989</v>
      </c>
      <c r="B10" s="147">
        <v>2457.13</v>
      </c>
      <c r="C10" s="148">
        <f t="shared" si="7"/>
        <v>6071.8139430000001</v>
      </c>
      <c r="D10" s="149">
        <f t="shared" si="0"/>
        <v>26295</v>
      </c>
      <c r="E10" s="150">
        <f t="shared" si="8"/>
        <v>0.23091134980034228</v>
      </c>
      <c r="F10" s="147">
        <v>13495.69</v>
      </c>
      <c r="G10" s="148">
        <f t="shared" si="1"/>
        <v>33349.199559000001</v>
      </c>
      <c r="H10" s="149">
        <f t="shared" si="9"/>
        <v>121283</v>
      </c>
      <c r="I10" s="150">
        <f t="shared" si="2"/>
        <v>0.27497010759133594</v>
      </c>
      <c r="J10" s="147">
        <v>8198.8700000000008</v>
      </c>
      <c r="K10" s="148">
        <f t="shared" ref="K10:K46" si="13">J10*2.4711</f>
        <v>20260.227656999999</v>
      </c>
      <c r="L10" s="151">
        <f t="shared" ref="L10:L54" si="14">$B$60</f>
        <v>49057</v>
      </c>
      <c r="M10" s="150">
        <f t="shared" si="4"/>
        <v>0.41299361267505147</v>
      </c>
      <c r="N10" s="147">
        <f t="shared" ref="N10:N42" si="15">J10+F10+B10</f>
        <v>24151.690000000002</v>
      </c>
      <c r="O10" s="148">
        <f t="shared" si="5"/>
        <v>59681.241159000005</v>
      </c>
      <c r="P10" s="151">
        <f t="shared" si="12"/>
        <v>196600</v>
      </c>
      <c r="Q10" s="150">
        <f t="shared" ref="Q10:Q46" si="16">O10/P10</f>
        <v>0.30356684211088508</v>
      </c>
      <c r="R10" s="83"/>
      <c r="S10" s="83"/>
      <c r="T10" s="78"/>
      <c r="W10" s="19"/>
      <c r="X10" s="19"/>
      <c r="Y10" s="19"/>
      <c r="AD10" s="18"/>
      <c r="AE10" s="18"/>
      <c r="AF10" s="18"/>
    </row>
    <row r="11" spans="1:32" ht="15.5" x14ac:dyDescent="0.35">
      <c r="A11" s="146">
        <v>1990</v>
      </c>
      <c r="B11" s="147">
        <v>2351.54</v>
      </c>
      <c r="C11" s="148">
        <f t="shared" si="7"/>
        <v>5810.8904939999993</v>
      </c>
      <c r="D11" s="149">
        <f t="shared" si="0"/>
        <v>26295</v>
      </c>
      <c r="E11" s="150">
        <f t="shared" si="8"/>
        <v>0.22098841962350255</v>
      </c>
      <c r="F11" s="147">
        <v>13419.94</v>
      </c>
      <c r="G11" s="148">
        <f t="shared" si="1"/>
        <v>33162.013734</v>
      </c>
      <c r="H11" s="149">
        <f t="shared" si="9"/>
        <v>121283</v>
      </c>
      <c r="I11" s="150">
        <f t="shared" si="2"/>
        <v>0.27342672702687104</v>
      </c>
      <c r="J11" s="147">
        <v>8520.2199999999993</v>
      </c>
      <c r="K11" s="148">
        <f t="shared" si="13"/>
        <v>21054.315641999998</v>
      </c>
      <c r="L11" s="151">
        <f t="shared" si="14"/>
        <v>49057</v>
      </c>
      <c r="M11" s="150">
        <f t="shared" si="4"/>
        <v>0.42918066008928385</v>
      </c>
      <c r="N11" s="147">
        <f t="shared" si="15"/>
        <v>24291.7</v>
      </c>
      <c r="O11" s="148">
        <f t="shared" si="5"/>
        <v>60027.219870000001</v>
      </c>
      <c r="P11" s="151">
        <f t="shared" si="12"/>
        <v>196600</v>
      </c>
      <c r="Q11" s="150">
        <f t="shared" si="16"/>
        <v>0.30532665244150559</v>
      </c>
      <c r="R11" s="153"/>
      <c r="S11" s="83"/>
      <c r="T11" s="78"/>
      <c r="W11" s="19"/>
      <c r="X11" s="19"/>
      <c r="Y11" s="19"/>
      <c r="AD11" s="18"/>
      <c r="AE11" s="18"/>
      <c r="AF11" s="18"/>
    </row>
    <row r="12" spans="1:32" ht="15.5" x14ac:dyDescent="0.35">
      <c r="A12" s="146">
        <v>1991</v>
      </c>
      <c r="B12" s="147">
        <v>2158.16</v>
      </c>
      <c r="C12" s="148">
        <f t="shared" si="7"/>
        <v>5333.0291759999991</v>
      </c>
      <c r="D12" s="149">
        <f t="shared" si="0"/>
        <v>26295</v>
      </c>
      <c r="E12" s="150">
        <f t="shared" si="8"/>
        <v>0.20281533280091268</v>
      </c>
      <c r="F12" s="147">
        <v>14011.34</v>
      </c>
      <c r="G12" s="148">
        <f t="shared" si="1"/>
        <v>34623.422273999997</v>
      </c>
      <c r="H12" s="149">
        <f t="shared" si="9"/>
        <v>121283</v>
      </c>
      <c r="I12" s="150">
        <f t="shared" si="2"/>
        <v>0.2854763014932018</v>
      </c>
      <c r="J12" s="147">
        <v>9455.4500000000007</v>
      </c>
      <c r="K12" s="148">
        <f t="shared" si="13"/>
        <v>23365.362495000001</v>
      </c>
      <c r="L12" s="151">
        <f t="shared" si="14"/>
        <v>49057</v>
      </c>
      <c r="M12" s="150">
        <f t="shared" si="4"/>
        <v>0.47629008082434721</v>
      </c>
      <c r="N12" s="147">
        <f t="shared" si="15"/>
        <v>25624.95</v>
      </c>
      <c r="O12" s="148">
        <f t="shared" si="5"/>
        <v>63321.813944999994</v>
      </c>
      <c r="P12" s="151">
        <f t="shared" si="12"/>
        <v>196600</v>
      </c>
      <c r="Q12" s="150">
        <f t="shared" si="16"/>
        <v>0.32208450633265512</v>
      </c>
      <c r="R12" s="78"/>
      <c r="S12" s="83"/>
      <c r="T12" s="154"/>
      <c r="U12" s="33"/>
      <c r="V12" s="33"/>
      <c r="W12" s="19"/>
      <c r="X12" s="19"/>
      <c r="Y12" s="19"/>
      <c r="AD12" s="18"/>
      <c r="AE12" s="18"/>
      <c r="AF12" s="18"/>
    </row>
    <row r="13" spans="1:32" ht="15.5" x14ac:dyDescent="0.35">
      <c r="A13" s="146">
        <v>1992</v>
      </c>
      <c r="B13" s="147">
        <v>2520.52</v>
      </c>
      <c r="C13" s="148">
        <f t="shared" si="7"/>
        <v>6228.456972</v>
      </c>
      <c r="D13" s="149">
        <f t="shared" si="0"/>
        <v>26295</v>
      </c>
      <c r="E13" s="150">
        <f t="shared" si="8"/>
        <v>0.23686849104392471</v>
      </c>
      <c r="F13" s="147">
        <v>16232.88</v>
      </c>
      <c r="G13" s="148">
        <f t="shared" si="1"/>
        <v>40113.069767999994</v>
      </c>
      <c r="H13" s="149">
        <f t="shared" si="9"/>
        <v>121283</v>
      </c>
      <c r="I13" s="150">
        <f t="shared" si="2"/>
        <v>0.33073942570681791</v>
      </c>
      <c r="J13" s="147">
        <v>9812.91</v>
      </c>
      <c r="K13" s="148">
        <f t="shared" si="13"/>
        <v>24248.681901</v>
      </c>
      <c r="L13" s="151">
        <f t="shared" si="14"/>
        <v>49057</v>
      </c>
      <c r="M13" s="150">
        <f t="shared" si="4"/>
        <v>0.4942960617445013</v>
      </c>
      <c r="N13" s="147">
        <f t="shared" si="15"/>
        <v>28566.31</v>
      </c>
      <c r="O13" s="148">
        <f t="shared" si="5"/>
        <v>70590.208641000005</v>
      </c>
      <c r="P13" s="151">
        <f t="shared" si="12"/>
        <v>196600</v>
      </c>
      <c r="Q13" s="150">
        <f t="shared" si="16"/>
        <v>0.35905497782807733</v>
      </c>
      <c r="R13" s="123"/>
      <c r="S13" s="83"/>
      <c r="T13" s="78"/>
      <c r="W13" s="19"/>
      <c r="X13" s="19"/>
      <c r="Y13" s="19"/>
      <c r="AD13" s="18"/>
      <c r="AE13" s="18"/>
      <c r="AF13" s="18"/>
    </row>
    <row r="14" spans="1:32" ht="15.5" x14ac:dyDescent="0.35">
      <c r="A14" s="146">
        <v>1993</v>
      </c>
      <c r="B14" s="147">
        <v>2671.52</v>
      </c>
      <c r="C14" s="148">
        <f t="shared" si="7"/>
        <v>6601.5930719999997</v>
      </c>
      <c r="D14" s="149">
        <f t="shared" si="0"/>
        <v>26295</v>
      </c>
      <c r="E14" s="150">
        <f t="shared" si="8"/>
        <v>0.25105887324586423</v>
      </c>
      <c r="F14" s="147">
        <v>16539.32</v>
      </c>
      <c r="G14" s="148">
        <f t="shared" si="1"/>
        <v>40870.313651999997</v>
      </c>
      <c r="H14" s="149">
        <f t="shared" si="9"/>
        <v>121283</v>
      </c>
      <c r="I14" s="150">
        <f t="shared" si="2"/>
        <v>0.33698303679823222</v>
      </c>
      <c r="J14" s="147">
        <v>10376.870000000001</v>
      </c>
      <c r="K14" s="148">
        <f t="shared" si="13"/>
        <v>25642.283457000001</v>
      </c>
      <c r="L14" s="151">
        <f t="shared" si="14"/>
        <v>49057</v>
      </c>
      <c r="M14" s="150">
        <f t="shared" si="4"/>
        <v>0.52270386401532909</v>
      </c>
      <c r="N14" s="147">
        <f t="shared" si="15"/>
        <v>29587.710000000003</v>
      </c>
      <c r="O14" s="148">
        <f t="shared" si="5"/>
        <v>73114.190180999998</v>
      </c>
      <c r="P14" s="151">
        <f t="shared" si="12"/>
        <v>196600</v>
      </c>
      <c r="Q14" s="150">
        <f t="shared" si="16"/>
        <v>0.37189313418616476</v>
      </c>
      <c r="R14" s="78"/>
      <c r="S14" s="83"/>
      <c r="T14" s="78"/>
      <c r="W14" s="19"/>
      <c r="X14" s="19"/>
      <c r="Y14" s="19"/>
      <c r="AD14" s="18"/>
      <c r="AE14" s="18"/>
      <c r="AF14" s="18"/>
    </row>
    <row r="15" spans="1:32" ht="15.5" x14ac:dyDescent="0.35">
      <c r="A15" s="146">
        <v>1994</v>
      </c>
      <c r="B15" s="147">
        <v>3853.87</v>
      </c>
      <c r="C15" s="148">
        <f t="shared" si="7"/>
        <v>9523.2981569999993</v>
      </c>
      <c r="D15" s="149">
        <f t="shared" si="0"/>
        <v>26295</v>
      </c>
      <c r="E15" s="150">
        <f t="shared" si="8"/>
        <v>0.36217144540787222</v>
      </c>
      <c r="F15" s="147">
        <v>13107.65</v>
      </c>
      <c r="G15" s="148">
        <f t="shared" si="1"/>
        <v>32390.313914999999</v>
      </c>
      <c r="H15" s="149">
        <f t="shared" si="9"/>
        <v>121283</v>
      </c>
      <c r="I15" s="150">
        <f t="shared" si="2"/>
        <v>0.26706392416909214</v>
      </c>
      <c r="J15" s="147">
        <v>9523.07</v>
      </c>
      <c r="K15" s="148">
        <f t="shared" si="13"/>
        <v>23532.458276999998</v>
      </c>
      <c r="L15" s="151">
        <f t="shared" si="14"/>
        <v>49057</v>
      </c>
      <c r="M15" s="150">
        <f t="shared" si="4"/>
        <v>0.4796962365615508</v>
      </c>
      <c r="N15" s="147">
        <f t="shared" si="15"/>
        <v>26484.59</v>
      </c>
      <c r="O15" s="148">
        <f t="shared" si="5"/>
        <v>65446.070348999994</v>
      </c>
      <c r="P15" s="151">
        <f t="shared" si="12"/>
        <v>196600</v>
      </c>
      <c r="Q15" s="150">
        <f t="shared" si="16"/>
        <v>0.33288947278229908</v>
      </c>
      <c r="R15" s="155"/>
      <c r="S15" s="83"/>
      <c r="T15" s="78"/>
      <c r="W15" s="19"/>
      <c r="X15" s="19"/>
      <c r="Y15" s="19"/>
      <c r="AD15" s="18"/>
      <c r="AE15" s="18"/>
      <c r="AF15" s="18"/>
    </row>
    <row r="16" spans="1:32" ht="15.5" x14ac:dyDescent="0.35">
      <c r="A16" s="146">
        <v>1995</v>
      </c>
      <c r="B16" s="147">
        <v>3324.26</v>
      </c>
      <c r="C16" s="148">
        <f t="shared" si="7"/>
        <v>8214.5788859999993</v>
      </c>
      <c r="D16" s="149">
        <f t="shared" si="0"/>
        <v>26295</v>
      </c>
      <c r="E16" s="150">
        <f t="shared" si="8"/>
        <v>0.31240079429549339</v>
      </c>
      <c r="F16" s="147">
        <v>12037.78</v>
      </c>
      <c r="G16" s="148">
        <f t="shared" si="1"/>
        <v>29746.558158</v>
      </c>
      <c r="H16" s="149">
        <f t="shared" si="9"/>
        <v>121283</v>
      </c>
      <c r="I16" s="150">
        <f t="shared" si="2"/>
        <v>0.24526568569379056</v>
      </c>
      <c r="J16" s="147">
        <v>8889.74</v>
      </c>
      <c r="K16" s="148">
        <f t="shared" si="13"/>
        <v>21967.436513999997</v>
      </c>
      <c r="L16" s="151">
        <f t="shared" si="14"/>
        <v>49057</v>
      </c>
      <c r="M16" s="150">
        <f t="shared" si="4"/>
        <v>0.44779412752512376</v>
      </c>
      <c r="N16" s="147">
        <f t="shared" si="15"/>
        <v>24251.78</v>
      </c>
      <c r="O16" s="148">
        <f t="shared" si="5"/>
        <v>59928.573557999996</v>
      </c>
      <c r="P16" s="151">
        <f t="shared" si="12"/>
        <v>196600</v>
      </c>
      <c r="Q16" s="150">
        <f t="shared" si="16"/>
        <v>0.30482489093591048</v>
      </c>
      <c r="R16" s="78"/>
      <c r="S16" s="83"/>
      <c r="T16" s="78"/>
      <c r="W16" s="19"/>
      <c r="X16" s="19"/>
      <c r="Y16" s="19"/>
      <c r="AD16" s="18"/>
      <c r="AE16" s="18"/>
      <c r="AF16" s="18"/>
    </row>
    <row r="17" spans="1:32" ht="15.5" x14ac:dyDescent="0.35">
      <c r="A17" s="146">
        <v>1996</v>
      </c>
      <c r="B17" s="147">
        <v>3494.1</v>
      </c>
      <c r="C17" s="148">
        <f t="shared" si="7"/>
        <v>8634.2705099999985</v>
      </c>
      <c r="D17" s="149">
        <f t="shared" si="0"/>
        <v>26295</v>
      </c>
      <c r="E17" s="150">
        <f t="shared" si="8"/>
        <v>0.32836168511123781</v>
      </c>
      <c r="F17" s="147">
        <v>13120.65</v>
      </c>
      <c r="G17" s="148">
        <f t="shared" si="1"/>
        <v>32422.438214999998</v>
      </c>
      <c r="H17" s="149">
        <f t="shared" si="9"/>
        <v>121283</v>
      </c>
      <c r="I17" s="150">
        <f t="shared" si="2"/>
        <v>0.26732879476101351</v>
      </c>
      <c r="J17" s="147">
        <v>9080.82</v>
      </c>
      <c r="K17" s="148">
        <f t="shared" si="13"/>
        <v>22439.614301999998</v>
      </c>
      <c r="L17" s="151">
        <f t="shared" si="14"/>
        <v>49057</v>
      </c>
      <c r="M17" s="150">
        <f t="shared" si="4"/>
        <v>0.45741921238559224</v>
      </c>
      <c r="N17" s="147">
        <f t="shared" si="15"/>
        <v>25695.57</v>
      </c>
      <c r="O17" s="148">
        <f t="shared" si="5"/>
        <v>63496.323026999999</v>
      </c>
      <c r="P17" s="151">
        <f t="shared" si="12"/>
        <v>196600</v>
      </c>
      <c r="Q17" s="150">
        <f t="shared" si="16"/>
        <v>0.32297214154120041</v>
      </c>
      <c r="R17" s="78"/>
      <c r="S17" s="83"/>
      <c r="T17" s="78"/>
      <c r="U17" s="9"/>
      <c r="W17" s="19"/>
      <c r="X17" s="19"/>
      <c r="Y17" s="19"/>
      <c r="AD17" s="18"/>
      <c r="AE17" s="18"/>
      <c r="AF17" s="18"/>
    </row>
    <row r="18" spans="1:32" ht="15.5" x14ac:dyDescent="0.35">
      <c r="A18" s="146">
        <v>1997</v>
      </c>
      <c r="B18" s="147">
        <v>4439.21</v>
      </c>
      <c r="C18" s="148">
        <f t="shared" si="7"/>
        <v>10969.731830999999</v>
      </c>
      <c r="D18" s="149">
        <f t="shared" si="0"/>
        <v>26295</v>
      </c>
      <c r="E18" s="150">
        <f t="shared" si="8"/>
        <v>0.41717938128921844</v>
      </c>
      <c r="F18" s="147">
        <v>14209.23</v>
      </c>
      <c r="G18" s="148">
        <f t="shared" si="1"/>
        <v>35112.428252999998</v>
      </c>
      <c r="H18" s="149">
        <f t="shared" si="9"/>
        <v>121283</v>
      </c>
      <c r="I18" s="150">
        <f t="shared" si="2"/>
        <v>0.28950824314207269</v>
      </c>
      <c r="J18" s="147">
        <v>9383.31</v>
      </c>
      <c r="K18" s="148">
        <f t="shared" si="13"/>
        <v>23187.097340999997</v>
      </c>
      <c r="L18" s="151">
        <f t="shared" si="14"/>
        <v>49057</v>
      </c>
      <c r="M18" s="150">
        <f t="shared" si="4"/>
        <v>0.47265624357380182</v>
      </c>
      <c r="N18" s="147">
        <f t="shared" si="15"/>
        <v>28031.75</v>
      </c>
      <c r="O18" s="148">
        <f t="shared" si="5"/>
        <v>69269.257424999989</v>
      </c>
      <c r="P18" s="151">
        <f t="shared" si="12"/>
        <v>196600</v>
      </c>
      <c r="Q18" s="150">
        <f t="shared" si="16"/>
        <v>0.35233599910986768</v>
      </c>
      <c r="R18" s="78"/>
      <c r="S18" s="83"/>
      <c r="T18" s="119"/>
      <c r="U18" s="26"/>
      <c r="W18" s="19"/>
      <c r="X18" s="19"/>
      <c r="Y18" s="19"/>
      <c r="AD18" s="18"/>
      <c r="AE18" s="18"/>
      <c r="AF18" s="18"/>
    </row>
    <row r="19" spans="1:32" ht="15.5" x14ac:dyDescent="0.35">
      <c r="A19" s="146">
        <v>1998</v>
      </c>
      <c r="B19" s="147">
        <v>4555.63</v>
      </c>
      <c r="C19" s="148">
        <f t="shared" si="7"/>
        <v>11257.417293</v>
      </c>
      <c r="D19" s="149">
        <f t="shared" si="0"/>
        <v>26295</v>
      </c>
      <c r="E19" s="150">
        <f t="shared" si="8"/>
        <v>0.42812007199087282</v>
      </c>
      <c r="F19" s="147">
        <v>12236.88</v>
      </c>
      <c r="G19" s="148">
        <f t="shared" si="1"/>
        <v>30238.554167999995</v>
      </c>
      <c r="H19" s="149">
        <f t="shared" si="9"/>
        <v>121283</v>
      </c>
      <c r="I19" s="150">
        <f t="shared" si="2"/>
        <v>0.24932228068237094</v>
      </c>
      <c r="J19" s="147">
        <v>8911.64</v>
      </c>
      <c r="K19" s="148">
        <f t="shared" si="13"/>
        <v>22021.553603999997</v>
      </c>
      <c r="L19" s="151">
        <f t="shared" si="14"/>
        <v>49057</v>
      </c>
      <c r="M19" s="150">
        <f t="shared" si="4"/>
        <v>0.44889727468047369</v>
      </c>
      <c r="N19" s="147">
        <f t="shared" si="15"/>
        <v>25704.149999999998</v>
      </c>
      <c r="O19" s="148">
        <f t="shared" si="5"/>
        <v>63517.525064999994</v>
      </c>
      <c r="P19" s="151">
        <f t="shared" si="12"/>
        <v>196600</v>
      </c>
      <c r="Q19" s="150">
        <f t="shared" si="16"/>
        <v>0.32307998507121055</v>
      </c>
      <c r="R19" s="123"/>
      <c r="S19" s="83"/>
      <c r="T19" s="78"/>
      <c r="W19" s="19"/>
      <c r="X19" s="19"/>
      <c r="Y19" s="19"/>
      <c r="AD19" s="18"/>
      <c r="AE19" s="18"/>
      <c r="AF19" s="18"/>
    </row>
    <row r="20" spans="1:32" ht="15.5" x14ac:dyDescent="0.35">
      <c r="A20" s="146">
        <v>1999</v>
      </c>
      <c r="B20" s="147">
        <v>3549.63</v>
      </c>
      <c r="C20" s="148">
        <f t="shared" si="7"/>
        <v>8771.4906929999997</v>
      </c>
      <c r="D20" s="149">
        <f t="shared" si="0"/>
        <v>26295</v>
      </c>
      <c r="E20" s="150">
        <f t="shared" si="8"/>
        <v>0.33358017467199086</v>
      </c>
      <c r="F20" s="147">
        <v>14848.39</v>
      </c>
      <c r="G20" s="148">
        <f t="shared" si="1"/>
        <v>36691.856528999997</v>
      </c>
      <c r="H20" s="149">
        <f t="shared" si="9"/>
        <v>121283</v>
      </c>
      <c r="I20" s="150">
        <f t="shared" si="2"/>
        <v>0.30253091141380073</v>
      </c>
      <c r="J20" s="147">
        <v>7791.82</v>
      </c>
      <c r="K20" s="148">
        <f t="shared" si="13"/>
        <v>19254.366402</v>
      </c>
      <c r="L20" s="151">
        <f t="shared" si="14"/>
        <v>49057</v>
      </c>
      <c r="M20" s="150">
        <f t="shared" si="4"/>
        <v>0.39248968347024887</v>
      </c>
      <c r="N20" s="147">
        <f t="shared" si="15"/>
        <v>26189.84</v>
      </c>
      <c r="O20" s="148">
        <f t="shared" si="5"/>
        <v>64717.713623999996</v>
      </c>
      <c r="P20" s="151">
        <f t="shared" si="12"/>
        <v>196600</v>
      </c>
      <c r="Q20" s="150">
        <f t="shared" si="16"/>
        <v>0.32918470815869783</v>
      </c>
      <c r="R20" s="134"/>
      <c r="S20" s="83"/>
      <c r="T20" s="78"/>
      <c r="W20" s="19"/>
      <c r="X20" s="19"/>
      <c r="Y20" s="19"/>
      <c r="AD20" s="18"/>
      <c r="AE20" s="18"/>
      <c r="AF20" s="18"/>
    </row>
    <row r="21" spans="1:32" ht="15.5" x14ac:dyDescent="0.35">
      <c r="A21" s="146">
        <v>2000</v>
      </c>
      <c r="B21" s="147">
        <v>5997.69</v>
      </c>
      <c r="C21" s="148">
        <f t="shared" si="7"/>
        <v>14820.891758999998</v>
      </c>
      <c r="D21" s="149">
        <f t="shared" si="0"/>
        <v>26295</v>
      </c>
      <c r="E21" s="150">
        <f t="shared" si="8"/>
        <v>0.563639161779806</v>
      </c>
      <c r="F21" s="147">
        <v>13548.42</v>
      </c>
      <c r="G21" s="148">
        <f t="shared" si="1"/>
        <v>33479.500661999999</v>
      </c>
      <c r="H21" s="149">
        <f t="shared" si="9"/>
        <v>121283</v>
      </c>
      <c r="I21" s="150">
        <f t="shared" si="2"/>
        <v>0.27604446346149086</v>
      </c>
      <c r="J21" s="147">
        <v>8440</v>
      </c>
      <c r="K21" s="148">
        <f t="shared" si="13"/>
        <v>20856.083999999999</v>
      </c>
      <c r="L21" s="151">
        <f t="shared" si="14"/>
        <v>49057</v>
      </c>
      <c r="M21" s="150">
        <f t="shared" si="4"/>
        <v>0.42513981694763231</v>
      </c>
      <c r="N21" s="147">
        <f t="shared" si="15"/>
        <v>27986.109999999997</v>
      </c>
      <c r="O21" s="148">
        <f t="shared" si="5"/>
        <v>69156.476420999985</v>
      </c>
      <c r="P21" s="151">
        <f t="shared" si="12"/>
        <v>196600</v>
      </c>
      <c r="Q21" s="150">
        <f t="shared" si="16"/>
        <v>0.35176234191759909</v>
      </c>
      <c r="R21" s="78"/>
      <c r="S21" s="83"/>
      <c r="T21" s="78"/>
      <c r="W21" s="19"/>
      <c r="X21" s="19"/>
      <c r="Y21" s="19"/>
      <c r="AD21" s="18"/>
      <c r="AE21" s="18"/>
      <c r="AF21" s="18"/>
    </row>
    <row r="22" spans="1:32" ht="15.5" x14ac:dyDescent="0.35">
      <c r="A22" s="146">
        <v>2001</v>
      </c>
      <c r="B22" s="147">
        <v>4840.1099999999997</v>
      </c>
      <c r="C22" s="148">
        <f t="shared" si="7"/>
        <v>11960.395820999998</v>
      </c>
      <c r="D22" s="149">
        <f t="shared" si="0"/>
        <v>26295</v>
      </c>
      <c r="E22" s="150">
        <f t="shared" si="8"/>
        <v>0.4548543761551625</v>
      </c>
      <c r="F22" s="147">
        <v>17584.66</v>
      </c>
      <c r="G22" s="148">
        <f t="shared" si="1"/>
        <v>43453.453325999995</v>
      </c>
      <c r="H22" s="149">
        <f t="shared" si="9"/>
        <v>121283</v>
      </c>
      <c r="I22" s="150">
        <f t="shared" si="2"/>
        <v>0.35828148484123906</v>
      </c>
      <c r="J22" s="147">
        <v>9095.2999999999993</v>
      </c>
      <c r="K22" s="148">
        <f t="shared" si="13"/>
        <v>22475.395829999998</v>
      </c>
      <c r="L22" s="151">
        <f t="shared" si="14"/>
        <v>49057</v>
      </c>
      <c r="M22" s="150">
        <f t="shared" si="4"/>
        <v>0.45814859918054501</v>
      </c>
      <c r="N22" s="147">
        <f t="shared" si="15"/>
        <v>31520.07</v>
      </c>
      <c r="O22" s="148">
        <f t="shared" si="5"/>
        <v>77889.244976999995</v>
      </c>
      <c r="P22" s="151">
        <f t="shared" si="12"/>
        <v>196600</v>
      </c>
      <c r="Q22" s="150">
        <f t="shared" si="16"/>
        <v>0.39618130710579857</v>
      </c>
      <c r="R22" s="85"/>
      <c r="S22" s="83"/>
      <c r="T22" s="78"/>
      <c r="W22" s="19"/>
      <c r="X22" s="19"/>
      <c r="Y22" s="19"/>
      <c r="AD22" s="18"/>
      <c r="AE22" s="18"/>
      <c r="AF22" s="18"/>
    </row>
    <row r="23" spans="1:32" ht="15.5" x14ac:dyDescent="0.35">
      <c r="A23" s="146">
        <v>2002</v>
      </c>
      <c r="B23" s="147">
        <v>5327.88</v>
      </c>
      <c r="C23" s="148">
        <f t="shared" si="7"/>
        <v>13165.724268</v>
      </c>
      <c r="D23" s="149">
        <f t="shared" si="0"/>
        <v>26295</v>
      </c>
      <c r="E23" s="156">
        <f t="shared" si="8"/>
        <v>0.50069306970907013</v>
      </c>
      <c r="F23" s="147">
        <v>21437.13</v>
      </c>
      <c r="G23" s="148">
        <f t="shared" si="1"/>
        <v>52973.291942999997</v>
      </c>
      <c r="H23" s="149">
        <f t="shared" si="9"/>
        <v>121283</v>
      </c>
      <c r="I23" s="150">
        <f t="shared" si="2"/>
        <v>0.43677425478426485</v>
      </c>
      <c r="J23" s="147">
        <v>9518.06</v>
      </c>
      <c r="K23" s="148">
        <f t="shared" si="13"/>
        <v>23520.078065999998</v>
      </c>
      <c r="L23" s="151">
        <f t="shared" si="14"/>
        <v>49057</v>
      </c>
      <c r="M23" s="150">
        <f t="shared" si="4"/>
        <v>0.47944387276025846</v>
      </c>
      <c r="N23" s="147">
        <f t="shared" si="15"/>
        <v>36283.07</v>
      </c>
      <c r="O23" s="148">
        <f t="shared" si="5"/>
        <v>89659.094276999997</v>
      </c>
      <c r="P23" s="151">
        <f t="shared" si="12"/>
        <v>196600</v>
      </c>
      <c r="Q23" s="150">
        <f t="shared" si="16"/>
        <v>0.45604829235503558</v>
      </c>
      <c r="R23" s="123"/>
      <c r="S23" s="83"/>
      <c r="T23" s="154"/>
      <c r="U23" s="33"/>
      <c r="V23" s="33"/>
      <c r="W23" s="19"/>
      <c r="X23" s="19"/>
      <c r="Y23" s="19"/>
      <c r="AD23" s="18"/>
      <c r="AE23" s="18"/>
      <c r="AF23" s="18"/>
    </row>
    <row r="24" spans="1:32" ht="15.5" x14ac:dyDescent="0.35">
      <c r="A24" s="146">
        <v>2003</v>
      </c>
      <c r="B24" s="147">
        <v>4215.1899999999996</v>
      </c>
      <c r="C24" s="148">
        <f t="shared" si="7"/>
        <v>10416.156008999998</v>
      </c>
      <c r="D24" s="149">
        <f t="shared" si="0"/>
        <v>26295</v>
      </c>
      <c r="E24" s="150">
        <f t="shared" si="8"/>
        <v>0.39612686856816881</v>
      </c>
      <c r="F24" s="147">
        <v>12332.72</v>
      </c>
      <c r="G24" s="148">
        <f t="shared" si="1"/>
        <v>30475.384391999996</v>
      </c>
      <c r="H24" s="149">
        <f t="shared" si="9"/>
        <v>121283</v>
      </c>
      <c r="I24" s="150">
        <f t="shared" si="2"/>
        <v>0.25127498818465899</v>
      </c>
      <c r="J24" s="147">
        <v>8418.7999999999993</v>
      </c>
      <c r="K24" s="148">
        <f t="shared" si="13"/>
        <v>20803.696679999997</v>
      </c>
      <c r="L24" s="151">
        <f t="shared" si="14"/>
        <v>49057</v>
      </c>
      <c r="M24" s="150">
        <f t="shared" si="4"/>
        <v>0.42407193020364059</v>
      </c>
      <c r="N24" s="147">
        <f t="shared" si="15"/>
        <v>24966.709999999995</v>
      </c>
      <c r="O24" s="148">
        <f t="shared" si="5"/>
        <v>61695.237080999985</v>
      </c>
      <c r="P24" s="151">
        <f t="shared" si="12"/>
        <v>196600</v>
      </c>
      <c r="Q24" s="150">
        <f t="shared" si="16"/>
        <v>0.31381097192777208</v>
      </c>
      <c r="R24" s="78"/>
      <c r="S24" s="83"/>
      <c r="T24" s="78"/>
      <c r="W24" s="19"/>
      <c r="X24" s="19"/>
      <c r="Y24" s="19"/>
      <c r="AD24" s="18"/>
      <c r="AE24" s="18"/>
      <c r="AF24" s="18"/>
    </row>
    <row r="25" spans="1:32" ht="15.5" x14ac:dyDescent="0.35">
      <c r="A25" s="146">
        <v>2004</v>
      </c>
      <c r="B25" s="147">
        <v>8770.7999999999993</v>
      </c>
      <c r="C25" s="148">
        <f t="shared" si="7"/>
        <v>21673.523879999997</v>
      </c>
      <c r="D25" s="149">
        <f t="shared" si="0"/>
        <v>26295</v>
      </c>
      <c r="E25" s="150">
        <f t="shared" si="8"/>
        <v>0.82424506103822004</v>
      </c>
      <c r="F25" s="147">
        <v>13641.93</v>
      </c>
      <c r="G25" s="148">
        <f t="shared" si="1"/>
        <v>33710.573222999999</v>
      </c>
      <c r="H25" s="149">
        <f t="shared" si="9"/>
        <v>121283</v>
      </c>
      <c r="I25" s="150">
        <f t="shared" si="2"/>
        <v>0.27794969800384223</v>
      </c>
      <c r="J25" s="147">
        <v>7106.65</v>
      </c>
      <c r="K25" s="148">
        <f t="shared" si="13"/>
        <v>17561.242814999998</v>
      </c>
      <c r="L25" s="151">
        <f t="shared" si="14"/>
        <v>49057</v>
      </c>
      <c r="M25" s="150">
        <f t="shared" si="4"/>
        <v>0.35797628911266482</v>
      </c>
      <c r="N25" s="147">
        <f t="shared" si="15"/>
        <v>29519.38</v>
      </c>
      <c r="O25" s="148">
        <f t="shared" si="5"/>
        <v>72945.339917999998</v>
      </c>
      <c r="P25" s="151">
        <f t="shared" si="12"/>
        <v>196600</v>
      </c>
      <c r="Q25" s="150">
        <f t="shared" si="16"/>
        <v>0.3710342823906409</v>
      </c>
      <c r="R25" s="155"/>
      <c r="S25" s="83"/>
      <c r="T25" s="78"/>
      <c r="W25" s="19"/>
      <c r="X25" s="19"/>
      <c r="Y25" s="19"/>
      <c r="AD25" s="18"/>
      <c r="AE25" s="18"/>
      <c r="AF25" s="18"/>
    </row>
    <row r="26" spans="1:32" ht="15.5" x14ac:dyDescent="0.35">
      <c r="A26" s="146">
        <v>2005</v>
      </c>
      <c r="B26" s="147">
        <v>7876.89</v>
      </c>
      <c r="C26" s="148">
        <f t="shared" si="7"/>
        <v>19464.582879000001</v>
      </c>
      <c r="D26" s="149">
        <f t="shared" si="0"/>
        <v>26295</v>
      </c>
      <c r="E26" s="150">
        <f t="shared" si="8"/>
        <v>0.7402389381631489</v>
      </c>
      <c r="F26" s="147">
        <v>16016.05</v>
      </c>
      <c r="G26" s="148">
        <f t="shared" si="1"/>
        <v>39577.261154999993</v>
      </c>
      <c r="H26" s="149">
        <f t="shared" si="9"/>
        <v>121283</v>
      </c>
      <c r="I26" s="150">
        <f t="shared" si="2"/>
        <v>0.32632158798017852</v>
      </c>
      <c r="J26" s="147">
        <v>7778.33</v>
      </c>
      <c r="K26" s="148">
        <f t="shared" si="13"/>
        <v>19221.031262999997</v>
      </c>
      <c r="L26" s="151">
        <f t="shared" si="14"/>
        <v>49057</v>
      </c>
      <c r="M26" s="150">
        <f t="shared" si="4"/>
        <v>0.39181016497135979</v>
      </c>
      <c r="N26" s="147">
        <f t="shared" si="15"/>
        <v>31671.269999999997</v>
      </c>
      <c r="O26" s="148">
        <f t="shared" si="5"/>
        <v>78262.875296999991</v>
      </c>
      <c r="P26" s="151">
        <f t="shared" si="12"/>
        <v>196600</v>
      </c>
      <c r="Q26" s="150">
        <f t="shared" si="16"/>
        <v>0.39808176651576799</v>
      </c>
      <c r="R26" s="78"/>
      <c r="S26" s="83"/>
      <c r="T26" s="78"/>
      <c r="W26" s="19"/>
      <c r="X26" s="19"/>
      <c r="Y26" s="19"/>
      <c r="AD26" s="18"/>
      <c r="AE26" s="18"/>
      <c r="AF26" s="18"/>
    </row>
    <row r="27" spans="1:32" ht="15.5" x14ac:dyDescent="0.35">
      <c r="A27" s="146">
        <v>2006</v>
      </c>
      <c r="B27" s="147">
        <v>6285.64</v>
      </c>
      <c r="C27" s="148">
        <f t="shared" si="7"/>
        <v>15532.445003999999</v>
      </c>
      <c r="D27" s="149">
        <f t="shared" si="0"/>
        <v>26295</v>
      </c>
      <c r="E27" s="150">
        <f t="shared" si="8"/>
        <v>0.59069956280661717</v>
      </c>
      <c r="F27" s="147">
        <v>12406.89</v>
      </c>
      <c r="G27" s="148">
        <f t="shared" si="1"/>
        <v>30658.665878999996</v>
      </c>
      <c r="H27" s="149">
        <f t="shared" si="9"/>
        <v>121283</v>
      </c>
      <c r="I27" s="150">
        <f t="shared" si="2"/>
        <v>0.25278617678487503</v>
      </c>
      <c r="J27" s="147">
        <v>5248.41</v>
      </c>
      <c r="K27" s="148">
        <f t="shared" si="13"/>
        <v>12969.345950999999</v>
      </c>
      <c r="L27" s="151">
        <f t="shared" si="14"/>
        <v>49057</v>
      </c>
      <c r="M27" s="150">
        <f t="shared" si="4"/>
        <v>0.26437299368082023</v>
      </c>
      <c r="N27" s="147">
        <f t="shared" si="15"/>
        <v>23940.94</v>
      </c>
      <c r="O27" s="148">
        <f t="shared" si="5"/>
        <v>59160.45683399999</v>
      </c>
      <c r="P27" s="151">
        <f t="shared" si="12"/>
        <v>196600</v>
      </c>
      <c r="Q27" s="150">
        <f t="shared" si="16"/>
        <v>0.30091788827060018</v>
      </c>
      <c r="R27" s="78"/>
      <c r="S27" s="83"/>
      <c r="T27" s="78"/>
      <c r="U27" s="26"/>
      <c r="W27" s="19"/>
      <c r="X27" s="19"/>
      <c r="Y27" s="19"/>
      <c r="AD27" s="18"/>
      <c r="AE27" s="18"/>
      <c r="AF27" s="18"/>
    </row>
    <row r="28" spans="1:32" ht="15.5" x14ac:dyDescent="0.35">
      <c r="A28" s="146">
        <v>2007</v>
      </c>
      <c r="B28" s="147">
        <v>7657.26</v>
      </c>
      <c r="C28" s="148">
        <f t="shared" si="7"/>
        <v>18921.855186000001</v>
      </c>
      <c r="D28" s="149">
        <f t="shared" si="0"/>
        <v>26295</v>
      </c>
      <c r="E28" s="150">
        <f t="shared" si="8"/>
        <v>0.71959898026240732</v>
      </c>
      <c r="F28" s="147">
        <v>12137.14</v>
      </c>
      <c r="G28" s="148">
        <f t="shared" si="1"/>
        <v>29992.086653999995</v>
      </c>
      <c r="H28" s="149">
        <f t="shared" si="9"/>
        <v>121283</v>
      </c>
      <c r="I28" s="150">
        <f t="shared" si="2"/>
        <v>0.2472901120025065</v>
      </c>
      <c r="J28" s="147">
        <v>6476.28</v>
      </c>
      <c r="K28" s="148">
        <f t="shared" si="13"/>
        <v>16003.535507999999</v>
      </c>
      <c r="L28" s="151">
        <f t="shared" si="14"/>
        <v>49057</v>
      </c>
      <c r="M28" s="150">
        <f t="shared" si="4"/>
        <v>0.32622328124426686</v>
      </c>
      <c r="N28" s="147">
        <f t="shared" si="15"/>
        <v>26270.68</v>
      </c>
      <c r="O28" s="148">
        <f t="shared" si="5"/>
        <v>64917.477348</v>
      </c>
      <c r="P28" s="151">
        <f t="shared" si="12"/>
        <v>196600</v>
      </c>
      <c r="Q28" s="150">
        <f t="shared" si="16"/>
        <v>0.33020080034587995</v>
      </c>
      <c r="R28" s="78"/>
      <c r="S28" s="83"/>
      <c r="T28" s="157"/>
      <c r="W28" s="19"/>
      <c r="X28" s="19"/>
      <c r="Y28" s="19"/>
      <c r="AD28" s="18"/>
      <c r="AE28" s="18"/>
      <c r="AF28" s="18"/>
    </row>
    <row r="29" spans="1:32" ht="15.5" x14ac:dyDescent="0.35">
      <c r="A29" s="146">
        <v>2008</v>
      </c>
      <c r="B29" s="147">
        <v>9288.74</v>
      </c>
      <c r="C29" s="148">
        <f t="shared" si="7"/>
        <v>22953.405413999997</v>
      </c>
      <c r="D29" s="149">
        <f t="shared" si="0"/>
        <v>26295</v>
      </c>
      <c r="E29" s="150">
        <f t="shared" si="8"/>
        <v>0.87291901175128339</v>
      </c>
      <c r="F29" s="147">
        <v>13969.87</v>
      </c>
      <c r="G29" s="148">
        <f t="shared" si="1"/>
        <v>34520.945757000001</v>
      </c>
      <c r="H29" s="149">
        <f t="shared" si="9"/>
        <v>121283</v>
      </c>
      <c r="I29" s="150">
        <f t="shared" si="2"/>
        <v>0.28463136430497266</v>
      </c>
      <c r="J29" s="147">
        <v>7845.05</v>
      </c>
      <c r="K29" s="148">
        <f t="shared" si="13"/>
        <v>19385.903054999999</v>
      </c>
      <c r="L29" s="151">
        <f t="shared" si="14"/>
        <v>49057</v>
      </c>
      <c r="M29" s="150">
        <f t="shared" si="4"/>
        <v>0.39517098589396005</v>
      </c>
      <c r="N29" s="147">
        <f t="shared" si="15"/>
        <v>31103.660000000003</v>
      </c>
      <c r="O29" s="148">
        <f t="shared" si="5"/>
        <v>76860.254226000005</v>
      </c>
      <c r="P29" s="151">
        <f t="shared" si="12"/>
        <v>196600</v>
      </c>
      <c r="Q29" s="150">
        <f t="shared" si="16"/>
        <v>0.39094737653102751</v>
      </c>
      <c r="R29" s="78"/>
      <c r="S29" s="83"/>
      <c r="T29" s="157"/>
      <c r="U29" s="21"/>
      <c r="V29" s="21"/>
      <c r="W29" s="19"/>
      <c r="X29" s="19"/>
      <c r="Y29" s="19"/>
      <c r="AD29" s="18"/>
      <c r="AE29" s="18"/>
      <c r="AF29" s="18"/>
    </row>
    <row r="30" spans="1:32" ht="15.5" x14ac:dyDescent="0.35">
      <c r="A30" s="146">
        <v>2009</v>
      </c>
      <c r="B30" s="147">
        <v>9549.19</v>
      </c>
      <c r="C30" s="148">
        <f t="shared" si="7"/>
        <v>23597.003409000001</v>
      </c>
      <c r="D30" s="149">
        <f t="shared" si="0"/>
        <v>26295</v>
      </c>
      <c r="E30" s="150">
        <f t="shared" si="8"/>
        <v>0.89739507164860244</v>
      </c>
      <c r="F30" s="147">
        <v>16029.93</v>
      </c>
      <c r="G30" s="148">
        <f t="shared" si="1"/>
        <v>39611.560022999998</v>
      </c>
      <c r="H30" s="149">
        <f t="shared" si="9"/>
        <v>121283</v>
      </c>
      <c r="I30" s="150">
        <f t="shared" si="2"/>
        <v>0.32660438827370691</v>
      </c>
      <c r="J30" s="147">
        <v>9188.58</v>
      </c>
      <c r="K30" s="148">
        <f t="shared" si="13"/>
        <v>22705.900038</v>
      </c>
      <c r="L30" s="151">
        <f t="shared" si="14"/>
        <v>49057</v>
      </c>
      <c r="M30" s="150">
        <f t="shared" si="4"/>
        <v>0.46284730085410847</v>
      </c>
      <c r="N30" s="147">
        <f t="shared" si="15"/>
        <v>34767.700000000004</v>
      </c>
      <c r="O30" s="148">
        <f t="shared" si="5"/>
        <v>85914.463470000002</v>
      </c>
      <c r="P30" s="151">
        <f t="shared" si="12"/>
        <v>196600</v>
      </c>
      <c r="Q30" s="150">
        <f t="shared" si="16"/>
        <v>0.43700134013224823</v>
      </c>
      <c r="R30" s="83"/>
      <c r="S30" s="83"/>
      <c r="T30" s="157"/>
      <c r="W30" s="19"/>
      <c r="X30" s="19"/>
      <c r="Y30" s="19"/>
      <c r="AD30" s="18"/>
      <c r="AE30" s="18"/>
      <c r="AF30" s="18"/>
    </row>
    <row r="31" spans="1:32" ht="15.5" x14ac:dyDescent="0.35">
      <c r="A31" s="146">
        <v>2010</v>
      </c>
      <c r="B31" s="147">
        <v>8640.94</v>
      </c>
      <c r="C31" s="148">
        <f t="shared" si="7"/>
        <v>21352.626833999999</v>
      </c>
      <c r="D31" s="149">
        <f t="shared" si="0"/>
        <v>26295</v>
      </c>
      <c r="E31" s="150">
        <f t="shared" si="8"/>
        <v>0.81204133234455211</v>
      </c>
      <c r="F31" s="147">
        <v>14344.3</v>
      </c>
      <c r="G31" s="148">
        <f t="shared" si="1"/>
        <v>35446.199729999993</v>
      </c>
      <c r="H31" s="149">
        <f t="shared" si="9"/>
        <v>121283</v>
      </c>
      <c r="I31" s="150">
        <f t="shared" si="2"/>
        <v>0.29226024859213567</v>
      </c>
      <c r="J31" s="147">
        <v>9253.07</v>
      </c>
      <c r="K31" s="148">
        <f t="shared" si="13"/>
        <v>22865.261276999998</v>
      </c>
      <c r="L31" s="151">
        <f t="shared" si="14"/>
        <v>49057</v>
      </c>
      <c r="M31" s="150">
        <f t="shared" si="4"/>
        <v>0.46609579218052466</v>
      </c>
      <c r="N31" s="147">
        <f t="shared" si="15"/>
        <v>32238.309999999998</v>
      </c>
      <c r="O31" s="148">
        <f t="shared" si="5"/>
        <v>79664.087840999986</v>
      </c>
      <c r="P31" s="151">
        <f t="shared" si="12"/>
        <v>196600</v>
      </c>
      <c r="Q31" s="150">
        <f t="shared" si="16"/>
        <v>0.40520899207019323</v>
      </c>
      <c r="R31" s="118"/>
      <c r="S31" s="83"/>
      <c r="T31" s="157"/>
      <c r="U31" s="25"/>
      <c r="W31" s="19"/>
      <c r="X31" s="19"/>
      <c r="Y31" s="19"/>
      <c r="AD31" s="18"/>
      <c r="AE31" s="18"/>
      <c r="AF31" s="18"/>
    </row>
    <row r="32" spans="1:32" ht="15.5" x14ac:dyDescent="0.35">
      <c r="A32" s="146">
        <v>2011</v>
      </c>
      <c r="B32" s="147">
        <v>5377.06</v>
      </c>
      <c r="C32" s="148">
        <f t="shared" si="7"/>
        <v>13287.252966</v>
      </c>
      <c r="D32" s="149">
        <f t="shared" si="0"/>
        <v>26295</v>
      </c>
      <c r="E32" s="150">
        <f t="shared" si="8"/>
        <v>0.50531481140901313</v>
      </c>
      <c r="F32" s="147">
        <v>11745.11</v>
      </c>
      <c r="G32" s="148">
        <f t="shared" si="1"/>
        <v>29023.341321</v>
      </c>
      <c r="H32" s="149">
        <f t="shared" si="9"/>
        <v>121283</v>
      </c>
      <c r="I32" s="150">
        <f t="shared" si="2"/>
        <v>0.23930263368320376</v>
      </c>
      <c r="J32" s="147">
        <v>6334.76</v>
      </c>
      <c r="K32" s="148">
        <f t="shared" si="13"/>
        <v>15653.825435999999</v>
      </c>
      <c r="L32" s="151">
        <f t="shared" si="14"/>
        <v>49057</v>
      </c>
      <c r="M32" s="150">
        <f t="shared" si="4"/>
        <v>0.31909463350796013</v>
      </c>
      <c r="N32" s="147">
        <f t="shared" si="15"/>
        <v>23456.930000000004</v>
      </c>
      <c r="O32" s="148">
        <f t="shared" si="5"/>
        <v>57964.419723000006</v>
      </c>
      <c r="P32" s="151">
        <f t="shared" si="12"/>
        <v>196600</v>
      </c>
      <c r="Q32" s="150">
        <f t="shared" si="16"/>
        <v>0.29483428139877926</v>
      </c>
      <c r="R32" s="78"/>
      <c r="S32" s="83"/>
      <c r="T32" s="157"/>
      <c r="W32" s="19"/>
      <c r="X32" s="19"/>
      <c r="Y32" s="19"/>
      <c r="AD32" s="18"/>
      <c r="AE32" s="18"/>
      <c r="AF32" s="18"/>
    </row>
    <row r="33" spans="1:38" ht="15.5" x14ac:dyDescent="0.35">
      <c r="A33" s="146">
        <v>2012</v>
      </c>
      <c r="B33" s="147">
        <v>3677.21</v>
      </c>
      <c r="C33" s="148">
        <f t="shared" si="7"/>
        <v>9086.7536309999996</v>
      </c>
      <c r="D33" s="149">
        <f t="shared" si="0"/>
        <v>26295</v>
      </c>
      <c r="E33" s="150">
        <f t="shared" si="8"/>
        <v>0.34556963799201368</v>
      </c>
      <c r="F33" s="147">
        <v>9921.7199999999993</v>
      </c>
      <c r="G33" s="148">
        <f t="shared" si="1"/>
        <v>24517.562291999999</v>
      </c>
      <c r="H33" s="149">
        <f t="shared" si="9"/>
        <v>121283</v>
      </c>
      <c r="I33" s="150">
        <f t="shared" si="2"/>
        <v>0.20215168071370265</v>
      </c>
      <c r="J33" s="147">
        <v>5904.54</v>
      </c>
      <c r="K33" s="148">
        <f t="shared" si="13"/>
        <v>14590.708793999998</v>
      </c>
      <c r="L33" s="151">
        <f t="shared" si="14"/>
        <v>49057</v>
      </c>
      <c r="M33" s="150">
        <f t="shared" si="4"/>
        <v>0.29742358468720059</v>
      </c>
      <c r="N33" s="147">
        <f t="shared" si="15"/>
        <v>19503.469999999998</v>
      </c>
      <c r="O33" s="148">
        <f t="shared" si="5"/>
        <v>48195.024716999993</v>
      </c>
      <c r="P33" s="151">
        <f t="shared" si="12"/>
        <v>196600</v>
      </c>
      <c r="Q33" s="150">
        <f t="shared" si="16"/>
        <v>0.24514254688199386</v>
      </c>
      <c r="R33" s="78"/>
      <c r="S33" s="83"/>
      <c r="T33" s="157"/>
      <c r="W33" s="19"/>
      <c r="X33" s="19"/>
      <c r="Y33" s="19"/>
      <c r="AD33" s="18"/>
      <c r="AE33" s="18"/>
      <c r="AF33" s="18"/>
    </row>
    <row r="34" spans="1:38" ht="15.5" x14ac:dyDescent="0.35">
      <c r="A34" s="146">
        <v>2013</v>
      </c>
      <c r="B34" s="147">
        <v>3637.4</v>
      </c>
      <c r="C34" s="148">
        <f t="shared" si="7"/>
        <v>8988.3791399999991</v>
      </c>
      <c r="D34" s="149">
        <f t="shared" si="0"/>
        <v>26295</v>
      </c>
      <c r="E34" s="150">
        <f t="shared" si="8"/>
        <v>0.34182845179691951</v>
      </c>
      <c r="F34" s="147">
        <v>13079.86</v>
      </c>
      <c r="G34" s="148">
        <f t="shared" si="1"/>
        <v>32321.642046000001</v>
      </c>
      <c r="H34" s="149">
        <f t="shared" si="9"/>
        <v>121283</v>
      </c>
      <c r="I34" s="150">
        <f t="shared" si="2"/>
        <v>0.26649771234220793</v>
      </c>
      <c r="J34" s="147">
        <v>7446.52</v>
      </c>
      <c r="K34" s="148">
        <f t="shared" si="13"/>
        <v>18401.095571999998</v>
      </c>
      <c r="L34" s="151">
        <f t="shared" si="14"/>
        <v>49057</v>
      </c>
      <c r="M34" s="150">
        <f t="shared" si="4"/>
        <v>0.37509622626740319</v>
      </c>
      <c r="N34" s="147">
        <f t="shared" si="15"/>
        <v>24163.780000000002</v>
      </c>
      <c r="O34" s="148">
        <f t="shared" si="5"/>
        <v>59711.116758000004</v>
      </c>
      <c r="P34" s="151">
        <f t="shared" si="12"/>
        <v>196600</v>
      </c>
      <c r="Q34" s="150">
        <f t="shared" si="16"/>
        <v>0.30371880344862667</v>
      </c>
      <c r="R34" s="123"/>
      <c r="S34" s="83"/>
      <c r="T34" s="157"/>
      <c r="W34" s="19"/>
      <c r="X34" s="19"/>
      <c r="Y34" s="19"/>
      <c r="AD34" s="18"/>
      <c r="AE34" s="18"/>
      <c r="AF34" s="18"/>
    </row>
    <row r="35" spans="1:38" ht="15.5" x14ac:dyDescent="0.35">
      <c r="A35" s="146">
        <v>2014</v>
      </c>
      <c r="B35" s="147">
        <v>4323.25</v>
      </c>
      <c r="C35" s="148">
        <f t="shared" si="7"/>
        <v>10683.183074999999</v>
      </c>
      <c r="D35" s="149">
        <f t="shared" si="0"/>
        <v>26295</v>
      </c>
      <c r="E35" s="150">
        <f t="shared" si="8"/>
        <v>0.40628191956645748</v>
      </c>
      <c r="F35" s="147">
        <v>17722.650000000001</v>
      </c>
      <c r="G35" s="148">
        <f t="shared" si="1"/>
        <v>43794.440415000005</v>
      </c>
      <c r="H35" s="149">
        <f t="shared" si="9"/>
        <v>121283</v>
      </c>
      <c r="I35" s="150">
        <f t="shared" si="2"/>
        <v>0.36109298430117992</v>
      </c>
      <c r="J35" s="147">
        <v>8482.31</v>
      </c>
      <c r="K35" s="148">
        <f t="shared" si="13"/>
        <v>20960.636240999997</v>
      </c>
      <c r="L35" s="151">
        <f t="shared" si="14"/>
        <v>49057</v>
      </c>
      <c r="M35" s="150">
        <f t="shared" si="4"/>
        <v>0.42727105695415529</v>
      </c>
      <c r="N35" s="147">
        <f t="shared" si="15"/>
        <v>30528.21</v>
      </c>
      <c r="O35" s="148">
        <f t="shared" si="5"/>
        <v>75438.259730999998</v>
      </c>
      <c r="P35" s="151">
        <f t="shared" si="12"/>
        <v>196600</v>
      </c>
      <c r="Q35" s="150">
        <f t="shared" si="16"/>
        <v>0.38371444420651069</v>
      </c>
      <c r="R35" s="78"/>
      <c r="S35" s="83"/>
      <c r="T35" s="157"/>
      <c r="W35" s="19"/>
      <c r="X35" s="19"/>
      <c r="Y35" s="19"/>
      <c r="AD35" s="18"/>
      <c r="AE35" s="18"/>
      <c r="AF35" s="18"/>
    </row>
    <row r="36" spans="1:38" ht="15.5" x14ac:dyDescent="0.35">
      <c r="A36" s="146">
        <v>2015</v>
      </c>
      <c r="B36" s="147">
        <v>6145.86</v>
      </c>
      <c r="C36" s="148">
        <f t="shared" si="7"/>
        <v>15187.034645999998</v>
      </c>
      <c r="D36" s="149">
        <f t="shared" si="0"/>
        <v>26295</v>
      </c>
      <c r="E36" s="150">
        <f t="shared" si="8"/>
        <v>0.57756359178551053</v>
      </c>
      <c r="F36" s="147">
        <v>22261.16</v>
      </c>
      <c r="G36" s="148">
        <f t="shared" si="1"/>
        <v>55009.552475999997</v>
      </c>
      <c r="H36" s="149">
        <f t="shared" si="9"/>
        <v>121283</v>
      </c>
      <c r="I36" s="150">
        <f t="shared" si="2"/>
        <v>0.45356358661972407</v>
      </c>
      <c r="J36" s="147">
        <v>8950.75</v>
      </c>
      <c r="K36" s="148">
        <f t="shared" si="13"/>
        <v>22118.198324999998</v>
      </c>
      <c r="L36" s="151">
        <f t="shared" si="14"/>
        <v>49057</v>
      </c>
      <c r="M36" s="150">
        <f t="shared" si="4"/>
        <v>0.45086732423507342</v>
      </c>
      <c r="N36" s="147">
        <f t="shared" si="15"/>
        <v>37357.769999999997</v>
      </c>
      <c r="O36" s="148">
        <f t="shared" si="5"/>
        <v>92314.785446999987</v>
      </c>
      <c r="P36" s="151">
        <f t="shared" si="12"/>
        <v>196600</v>
      </c>
      <c r="Q36" s="150">
        <f t="shared" si="16"/>
        <v>0.46955638579348924</v>
      </c>
      <c r="R36" s="158"/>
      <c r="S36" s="83"/>
      <c r="T36" s="157"/>
      <c r="U36" s="25"/>
      <c r="W36" s="19"/>
      <c r="X36" s="19"/>
      <c r="Y36" s="19"/>
      <c r="AD36" s="18"/>
      <c r="AE36" s="18"/>
      <c r="AF36" s="18"/>
    </row>
    <row r="37" spans="1:38" ht="15.5" x14ac:dyDescent="0.35">
      <c r="A37" s="146">
        <v>2016</v>
      </c>
      <c r="B37" s="147">
        <v>6505.51</v>
      </c>
      <c r="C37" s="148">
        <f t="shared" si="7"/>
        <v>16075.765760999999</v>
      </c>
      <c r="D37" s="149">
        <f t="shared" si="0"/>
        <v>26295</v>
      </c>
      <c r="E37" s="150">
        <f t="shared" si="8"/>
        <v>0.61136207495721617</v>
      </c>
      <c r="F37" s="147">
        <v>25279.26</v>
      </c>
      <c r="G37" s="148">
        <f t="shared" si="1"/>
        <v>62467.57938599999</v>
      </c>
      <c r="H37" s="149">
        <f t="shared" si="9"/>
        <v>121283</v>
      </c>
      <c r="I37" s="150">
        <f t="shared" si="2"/>
        <v>0.51505635073340861</v>
      </c>
      <c r="J37" s="147">
        <v>7738.84</v>
      </c>
      <c r="K37" s="148">
        <f t="shared" si="13"/>
        <v>19123.447523999999</v>
      </c>
      <c r="L37" s="151">
        <f t="shared" si="14"/>
        <v>49057</v>
      </c>
      <c r="M37" s="150">
        <f t="shared" si="4"/>
        <v>0.38982097405059418</v>
      </c>
      <c r="N37" s="147">
        <f t="shared" si="15"/>
        <v>39523.61</v>
      </c>
      <c r="O37" s="148">
        <f t="shared" si="5"/>
        <v>97666.792670999988</v>
      </c>
      <c r="P37" s="151">
        <f t="shared" si="12"/>
        <v>196600</v>
      </c>
      <c r="Q37" s="150">
        <f t="shared" si="16"/>
        <v>0.49677920992370289</v>
      </c>
      <c r="R37" s="78"/>
      <c r="S37" s="83"/>
      <c r="T37" s="157"/>
      <c r="W37" s="19"/>
      <c r="X37" s="19"/>
      <c r="Y37" s="19"/>
      <c r="AD37" s="18"/>
      <c r="AE37" s="18"/>
      <c r="AF37" s="18"/>
    </row>
    <row r="38" spans="1:38" ht="15.5" x14ac:dyDescent="0.35">
      <c r="A38" s="146">
        <v>2017</v>
      </c>
      <c r="B38" s="147">
        <v>6406.28</v>
      </c>
      <c r="C38" s="148">
        <f t="shared" si="7"/>
        <v>15830.558507999998</v>
      </c>
      <c r="D38" s="149">
        <f t="shared" si="0"/>
        <v>26295</v>
      </c>
      <c r="E38" s="150">
        <f t="shared" si="8"/>
        <v>0.60203683240159722</v>
      </c>
      <c r="F38" s="147">
        <v>26507.41</v>
      </c>
      <c r="G38" s="148">
        <f t="shared" si="1"/>
        <v>65502.460850999996</v>
      </c>
      <c r="H38" s="149">
        <f t="shared" si="9"/>
        <v>121283</v>
      </c>
      <c r="I38" s="150">
        <f t="shared" si="2"/>
        <v>0.54007949053865745</v>
      </c>
      <c r="J38" s="147">
        <v>9534.16</v>
      </c>
      <c r="K38" s="148">
        <f t="shared" si="13"/>
        <v>23559.862775999998</v>
      </c>
      <c r="L38" s="151">
        <f t="shared" si="14"/>
        <v>49057</v>
      </c>
      <c r="M38" s="150">
        <f t="shared" si="4"/>
        <v>0.48025486222149738</v>
      </c>
      <c r="N38" s="147">
        <f t="shared" si="15"/>
        <v>42447.85</v>
      </c>
      <c r="O38" s="148">
        <f t="shared" si="5"/>
        <v>104892.88213499999</v>
      </c>
      <c r="P38" s="151">
        <f t="shared" si="12"/>
        <v>196600</v>
      </c>
      <c r="Q38" s="150">
        <f t="shared" si="16"/>
        <v>0.53353449712614442</v>
      </c>
      <c r="R38" s="78"/>
      <c r="S38" s="83"/>
      <c r="T38" s="157"/>
      <c r="W38" s="19"/>
      <c r="X38" s="19"/>
      <c r="Y38" s="19"/>
      <c r="AD38" s="18"/>
      <c r="AE38" s="18"/>
      <c r="AF38" s="18"/>
    </row>
    <row r="39" spans="1:38" ht="15.5" x14ac:dyDescent="0.35">
      <c r="A39" s="146">
        <v>2018</v>
      </c>
      <c r="B39" s="147">
        <v>6677.46</v>
      </c>
      <c r="C39" s="148">
        <f t="shared" si="7"/>
        <v>16500.671405999998</v>
      </c>
      <c r="D39" s="149">
        <f t="shared" si="0"/>
        <v>26295</v>
      </c>
      <c r="E39" s="150">
        <f t="shared" si="8"/>
        <v>0.62752125521962343</v>
      </c>
      <c r="F39" s="147">
        <v>23296.04</v>
      </c>
      <c r="G39" s="148">
        <f t="shared" si="1"/>
        <v>57566.844444000002</v>
      </c>
      <c r="H39" s="149">
        <f t="shared" si="9"/>
        <v>121283</v>
      </c>
      <c r="I39" s="150">
        <f t="shared" si="2"/>
        <v>0.47464891570953888</v>
      </c>
      <c r="J39" s="147">
        <v>10296.49</v>
      </c>
      <c r="K39" s="148">
        <f t="shared" si="13"/>
        <v>25443.656438999998</v>
      </c>
      <c r="L39" s="151">
        <f t="shared" si="14"/>
        <v>49057</v>
      </c>
      <c r="M39" s="150">
        <f t="shared" si="4"/>
        <v>0.51865496135108136</v>
      </c>
      <c r="N39" s="147">
        <f t="shared" si="15"/>
        <v>40269.99</v>
      </c>
      <c r="O39" s="148">
        <f t="shared" si="5"/>
        <v>99511.172288999995</v>
      </c>
      <c r="P39" s="151">
        <f t="shared" si="12"/>
        <v>196600</v>
      </c>
      <c r="Q39" s="150">
        <f t="shared" si="16"/>
        <v>0.50616059150050863</v>
      </c>
      <c r="R39" s="83"/>
      <c r="S39" s="83"/>
      <c r="T39" s="157"/>
      <c r="W39" s="19"/>
      <c r="X39" s="19"/>
      <c r="Y39" s="19"/>
      <c r="AD39" s="18"/>
      <c r="AE39" s="18"/>
      <c r="AF39" s="18"/>
    </row>
    <row r="40" spans="1:38" ht="15.5" x14ac:dyDescent="0.35">
      <c r="A40" s="146">
        <v>2019</v>
      </c>
      <c r="B40" s="147">
        <v>7077.0370000000003</v>
      </c>
      <c r="C40" s="148">
        <f t="shared" si="7"/>
        <v>17488.066130700001</v>
      </c>
      <c r="D40" s="149">
        <f>$B$58</f>
        <v>26295</v>
      </c>
      <c r="E40" s="150">
        <f t="shared" si="8"/>
        <v>0.66507191978322877</v>
      </c>
      <c r="F40" s="147">
        <v>13128.82</v>
      </c>
      <c r="G40" s="148">
        <f t="shared" si="1"/>
        <v>32442.627101999999</v>
      </c>
      <c r="H40" s="149">
        <f>$B$59</f>
        <v>121283</v>
      </c>
      <c r="I40" s="150">
        <f t="shared" si="2"/>
        <v>0.2674952557407056</v>
      </c>
      <c r="J40" s="147">
        <v>6779.74</v>
      </c>
      <c r="K40" s="148">
        <f t="shared" si="13"/>
        <v>16753.415514</v>
      </c>
      <c r="L40" s="151">
        <f t="shared" si="14"/>
        <v>49057</v>
      </c>
      <c r="M40" s="150">
        <f t="shared" si="4"/>
        <v>0.34150917328821573</v>
      </c>
      <c r="N40" s="147">
        <f t="shared" si="15"/>
        <v>26985.596999999998</v>
      </c>
      <c r="O40" s="148">
        <f t="shared" si="5"/>
        <v>66684.108746699989</v>
      </c>
      <c r="P40" s="151">
        <f t="shared" si="12"/>
        <v>196600</v>
      </c>
      <c r="Q40" s="150">
        <f t="shared" si="16"/>
        <v>0.33918671793845367</v>
      </c>
      <c r="R40" s="83"/>
      <c r="S40" s="83"/>
      <c r="T40" s="157"/>
      <c r="W40" s="19"/>
      <c r="X40" s="19"/>
      <c r="Y40" s="19"/>
      <c r="AD40" s="18"/>
      <c r="AE40" s="18"/>
      <c r="AF40" s="18"/>
    </row>
    <row r="41" spans="1:38" ht="15.5" x14ac:dyDescent="0.35">
      <c r="A41" s="146">
        <v>2020</v>
      </c>
      <c r="B41" s="147">
        <v>6493.45</v>
      </c>
      <c r="C41" s="148">
        <f t="shared" si="7"/>
        <v>16045.964294999998</v>
      </c>
      <c r="D41" s="149">
        <f>$B$58</f>
        <v>26295</v>
      </c>
      <c r="E41" s="150">
        <f t="shared" si="8"/>
        <v>0.61022872390188243</v>
      </c>
      <c r="F41" s="147">
        <v>11459.47</v>
      </c>
      <c r="G41" s="148">
        <f t="shared" si="1"/>
        <v>28317.496316999997</v>
      </c>
      <c r="H41" s="149">
        <f>$B$59</f>
        <v>121283</v>
      </c>
      <c r="I41" s="150">
        <f t="shared" si="2"/>
        <v>0.23348281553886363</v>
      </c>
      <c r="J41" s="147">
        <v>7595.04</v>
      </c>
      <c r="K41" s="148">
        <f t="shared" si="13"/>
        <v>18768.103343999999</v>
      </c>
      <c r="L41" s="151">
        <f t="shared" si="14"/>
        <v>49057</v>
      </c>
      <c r="M41" s="150">
        <f t="shared" si="4"/>
        <v>0.38257747811729209</v>
      </c>
      <c r="N41" s="147">
        <f t="shared" si="15"/>
        <v>25547.96</v>
      </c>
      <c r="O41" s="148">
        <f t="shared" si="5"/>
        <v>63131.563955999991</v>
      </c>
      <c r="P41" s="151">
        <f t="shared" si="12"/>
        <v>196600</v>
      </c>
      <c r="Q41" s="150">
        <f t="shared" si="16"/>
        <v>0.32111680547304167</v>
      </c>
      <c r="R41" s="83"/>
      <c r="S41" s="83"/>
      <c r="T41" s="157"/>
      <c r="W41" s="19"/>
      <c r="X41" s="19"/>
      <c r="Y41" s="19"/>
      <c r="AD41" s="18"/>
      <c r="AE41" s="18"/>
      <c r="AF41" s="18"/>
    </row>
    <row r="42" spans="1:38" ht="15.5" x14ac:dyDescent="0.35">
      <c r="A42" s="146">
        <v>2021</v>
      </c>
      <c r="B42" s="147">
        <v>6709.15</v>
      </c>
      <c r="C42" s="148">
        <f t="shared" si="7"/>
        <v>16578.980564999998</v>
      </c>
      <c r="D42" s="149">
        <f>$B$58</f>
        <v>26295</v>
      </c>
      <c r="E42" s="150">
        <f t="shared" si="8"/>
        <v>0.63049935596120932</v>
      </c>
      <c r="F42" s="147">
        <v>11755.1</v>
      </c>
      <c r="G42" s="148">
        <f t="shared" si="1"/>
        <v>29048.027609999997</v>
      </c>
      <c r="H42" s="149">
        <f>$B$59</f>
        <v>121283</v>
      </c>
      <c r="I42" s="150">
        <f t="shared" si="2"/>
        <v>0.23950617654576484</v>
      </c>
      <c r="J42" s="147">
        <v>9064.09</v>
      </c>
      <c r="K42" s="148">
        <f t="shared" si="13"/>
        <v>22398.272798999998</v>
      </c>
      <c r="L42" s="151">
        <f t="shared" si="14"/>
        <v>49057</v>
      </c>
      <c r="M42" s="159">
        <f t="shared" si="4"/>
        <v>0.45657648855413085</v>
      </c>
      <c r="N42" s="160">
        <f t="shared" si="15"/>
        <v>27528.340000000004</v>
      </c>
      <c r="O42" s="148">
        <f t="shared" si="5"/>
        <v>68025.280974000008</v>
      </c>
      <c r="P42" s="151">
        <f t="shared" si="12"/>
        <v>196600</v>
      </c>
      <c r="Q42" s="150">
        <f t="shared" si="16"/>
        <v>0.34600855022380472</v>
      </c>
      <c r="R42" s="161"/>
      <c r="S42" s="83"/>
      <c r="T42" s="157"/>
      <c r="U42" s="25"/>
      <c r="W42" s="19"/>
      <c r="X42" s="19"/>
      <c r="Y42" s="19"/>
      <c r="AD42" s="18"/>
      <c r="AE42" s="18"/>
      <c r="AF42" s="18"/>
    </row>
    <row r="43" spans="1:38" ht="15.5" x14ac:dyDescent="0.35">
      <c r="A43" s="146">
        <v>2022</v>
      </c>
      <c r="B43" s="147">
        <v>6323.62</v>
      </c>
      <c r="C43" s="148">
        <f t="shared" si="7"/>
        <v>15626.297381999999</v>
      </c>
      <c r="D43" s="149">
        <f>$B$58</f>
        <v>26295</v>
      </c>
      <c r="E43" s="159">
        <f t="shared" si="8"/>
        <v>0.59426877284654878</v>
      </c>
      <c r="F43" s="162">
        <v>14281.3</v>
      </c>
      <c r="G43" s="148">
        <f t="shared" si="1"/>
        <v>35290.520429999997</v>
      </c>
      <c r="H43" s="149">
        <f>$B$59</f>
        <v>121283</v>
      </c>
      <c r="I43" s="159">
        <f t="shared" si="2"/>
        <v>0.29097664495436293</v>
      </c>
      <c r="J43" s="160">
        <v>10727.240000000002</v>
      </c>
      <c r="K43" s="148">
        <f t="shared" si="13"/>
        <v>26508.082764000002</v>
      </c>
      <c r="L43" s="151">
        <f t="shared" si="14"/>
        <v>49057</v>
      </c>
      <c r="M43" s="159">
        <f t="shared" si="4"/>
        <v>0.54035270734044072</v>
      </c>
      <c r="N43" s="160">
        <f>J43+F43+B43</f>
        <v>31332.16</v>
      </c>
      <c r="O43" s="148">
        <f t="shared" si="5"/>
        <v>77424.900576</v>
      </c>
      <c r="P43" s="151">
        <f t="shared" si="12"/>
        <v>196600</v>
      </c>
      <c r="Q43" s="150">
        <f t="shared" si="16"/>
        <v>0.39381943324516783</v>
      </c>
      <c r="R43" s="161"/>
      <c r="S43" s="83"/>
      <c r="T43" s="157"/>
      <c r="U43" s="25"/>
      <c r="W43" s="19"/>
      <c r="X43" s="19"/>
      <c r="Y43" s="19"/>
      <c r="AD43" s="18"/>
      <c r="AE43" s="18"/>
      <c r="AF43" s="18"/>
    </row>
    <row r="44" spans="1:38" ht="15.5" x14ac:dyDescent="0.35">
      <c r="A44" s="146">
        <v>2023</v>
      </c>
      <c r="B44" s="147">
        <v>5310.41</v>
      </c>
      <c r="C44" s="148">
        <f t="shared" si="7"/>
        <v>13122.554150999998</v>
      </c>
      <c r="D44" s="149">
        <f t="shared" ref="D44:D46" si="17">$B$58</f>
        <v>26295</v>
      </c>
      <c r="E44" s="159">
        <f t="shared" si="8"/>
        <v>0.49905130827153443</v>
      </c>
      <c r="F44" s="162">
        <v>14929.560000000001</v>
      </c>
      <c r="G44" s="148">
        <f t="shared" si="1"/>
        <v>36892.435716</v>
      </c>
      <c r="H44" s="149">
        <f t="shared" ref="H44:H46" si="18">$B$59</f>
        <v>121283</v>
      </c>
      <c r="I44" s="159">
        <f t="shared" si="2"/>
        <v>0.304184722640436</v>
      </c>
      <c r="J44" s="160">
        <v>12019.509999999998</v>
      </c>
      <c r="K44" s="148">
        <f t="shared" si="13"/>
        <v>29701.411160999993</v>
      </c>
      <c r="L44" s="151">
        <f t="shared" si="14"/>
        <v>49057</v>
      </c>
      <c r="M44" s="159">
        <f t="shared" si="4"/>
        <v>0.60544695274884308</v>
      </c>
      <c r="N44" s="160">
        <f t="shared" ref="N44:N46" si="19">J44+F44+B44</f>
        <v>32259.48</v>
      </c>
      <c r="O44" s="148">
        <f t="shared" si="5"/>
        <v>79716.401027999993</v>
      </c>
      <c r="P44" s="151">
        <f t="shared" si="12"/>
        <v>196600</v>
      </c>
      <c r="Q44" s="150">
        <f t="shared" si="16"/>
        <v>0.40547508152594097</v>
      </c>
      <c r="R44" s="161"/>
      <c r="S44" s="83"/>
      <c r="T44" s="157"/>
      <c r="U44" s="25"/>
      <c r="W44" s="19"/>
      <c r="X44" s="19"/>
      <c r="Y44" s="19"/>
      <c r="AD44" s="18"/>
      <c r="AE44" s="18"/>
      <c r="AF44" s="18"/>
    </row>
    <row r="45" spans="1:38" ht="15.5" x14ac:dyDescent="0.35">
      <c r="A45" s="146">
        <v>2024</v>
      </c>
      <c r="B45" s="147">
        <v>6061</v>
      </c>
      <c r="C45" s="148">
        <f t="shared" si="7"/>
        <v>14977.337099999999</v>
      </c>
      <c r="D45" s="149">
        <f t="shared" si="17"/>
        <v>26295</v>
      </c>
      <c r="E45" s="159">
        <f t="shared" si="8"/>
        <v>0.56958878494010268</v>
      </c>
      <c r="F45" s="162">
        <v>14213.150000000001</v>
      </c>
      <c r="G45" s="148">
        <f t="shared" si="1"/>
        <v>35122.114965000001</v>
      </c>
      <c r="H45" s="149">
        <f t="shared" si="18"/>
        <v>121283</v>
      </c>
      <c r="I45" s="159">
        <f t="shared" si="2"/>
        <v>0.28958811181286742</v>
      </c>
      <c r="J45" s="160">
        <v>13416.029999999999</v>
      </c>
      <c r="K45" s="148">
        <f t="shared" si="13"/>
        <v>33152.351732999996</v>
      </c>
      <c r="L45" s="151">
        <f t="shared" si="14"/>
        <v>49057</v>
      </c>
      <c r="M45" s="159">
        <f t="shared" si="4"/>
        <v>0.6757924808488085</v>
      </c>
      <c r="N45" s="160">
        <f t="shared" si="19"/>
        <v>33690.18</v>
      </c>
      <c r="O45" s="148">
        <f t="shared" si="5"/>
        <v>83251.803797999994</v>
      </c>
      <c r="P45" s="151">
        <f t="shared" si="12"/>
        <v>196600</v>
      </c>
      <c r="Q45" s="150">
        <f t="shared" si="16"/>
        <v>0.42345780161749741</v>
      </c>
      <c r="R45" s="161"/>
      <c r="S45" s="83"/>
      <c r="T45" s="157"/>
      <c r="U45" s="25"/>
      <c r="W45" s="19"/>
      <c r="X45" s="19"/>
      <c r="Y45" s="19"/>
      <c r="AD45" s="18"/>
      <c r="AE45" s="18"/>
      <c r="AF45" s="18"/>
    </row>
    <row r="46" spans="1:38" ht="15.5" x14ac:dyDescent="0.35">
      <c r="A46" s="146">
        <v>2025</v>
      </c>
      <c r="B46" s="147">
        <v>6771.3187292260482</v>
      </c>
      <c r="C46" s="148">
        <f t="shared" si="7"/>
        <v>16732.605711790486</v>
      </c>
      <c r="D46" s="149">
        <f t="shared" si="17"/>
        <v>26295</v>
      </c>
      <c r="E46" s="159">
        <f t="shared" si="8"/>
        <v>0.63634172701237823</v>
      </c>
      <c r="F46" s="162">
        <v>14517.182794133678</v>
      </c>
      <c r="G46" s="148">
        <f t="shared" si="1"/>
        <v>35873.41040258373</v>
      </c>
      <c r="H46" s="149">
        <f t="shared" si="18"/>
        <v>121283</v>
      </c>
      <c r="I46" s="159">
        <f t="shared" si="2"/>
        <v>0.29578267690099791</v>
      </c>
      <c r="J46" s="148">
        <v>12287.182227200999</v>
      </c>
      <c r="K46" s="148">
        <f t="shared" si="13"/>
        <v>30362.856001636388</v>
      </c>
      <c r="L46" s="151">
        <f t="shared" si="14"/>
        <v>49057</v>
      </c>
      <c r="M46" s="159">
        <f t="shared" si="4"/>
        <v>0.61893014252066758</v>
      </c>
      <c r="N46" s="160">
        <f t="shared" si="19"/>
        <v>33575.683750560725</v>
      </c>
      <c r="O46" s="148">
        <f t="shared" si="5"/>
        <v>82968.872116010607</v>
      </c>
      <c r="P46" s="151">
        <f t="shared" si="12"/>
        <v>196600</v>
      </c>
      <c r="Q46" s="150">
        <f t="shared" si="16"/>
        <v>0.42201867810788712</v>
      </c>
      <c r="R46" s="161"/>
      <c r="S46" s="83"/>
      <c r="T46" s="157"/>
      <c r="U46" s="25"/>
      <c r="W46" s="19"/>
      <c r="X46" s="19"/>
      <c r="Y46" s="19"/>
      <c r="AD46" s="18"/>
      <c r="AE46" s="18"/>
      <c r="AF46" s="18"/>
    </row>
    <row r="47" spans="1:38" ht="15.5" x14ac:dyDescent="0.35">
      <c r="A47" s="78"/>
      <c r="B47" s="118"/>
      <c r="C47" s="78"/>
      <c r="D47" s="78"/>
      <c r="E47" s="78"/>
      <c r="F47" s="118"/>
      <c r="G47" s="78"/>
      <c r="H47" s="78"/>
      <c r="I47" s="78"/>
      <c r="J47" s="118"/>
      <c r="K47" s="148"/>
      <c r="L47" s="78"/>
      <c r="M47" s="78"/>
      <c r="N47" s="118"/>
      <c r="O47" s="148"/>
      <c r="P47" s="78"/>
      <c r="Q47" s="78"/>
      <c r="R47" s="78"/>
      <c r="S47" s="78"/>
      <c r="T47" s="78"/>
      <c r="X47" s="26"/>
      <c r="Y47" s="26"/>
      <c r="Z47" s="26"/>
      <c r="AA47" s="28"/>
      <c r="AB47" s="28"/>
      <c r="AG47" s="9"/>
      <c r="AH47" s="9"/>
      <c r="AI47" s="9"/>
      <c r="AJ47" s="9"/>
      <c r="AK47" s="9"/>
      <c r="AL47" s="9"/>
    </row>
    <row r="48" spans="1:38" s="21" customFormat="1" ht="15.5" x14ac:dyDescent="0.35">
      <c r="A48" s="104" t="s">
        <v>91</v>
      </c>
      <c r="B48" s="148">
        <f>AVERAGE(B$5:B$46)</f>
        <v>5199.8489202250248</v>
      </c>
      <c r="C48" s="148">
        <f>AVERAGE(C$5:C$46)</f>
        <v>12849.346666768057</v>
      </c>
      <c r="D48" s="149">
        <f t="shared" ref="D48:D49" si="20">$B$58</f>
        <v>26295</v>
      </c>
      <c r="E48" s="154">
        <f>C48/D48</f>
        <v>0.48866121569758725</v>
      </c>
      <c r="F48" s="148">
        <f>AVERAGE(F$5:F$46)</f>
        <v>14590.964702295945</v>
      </c>
      <c r="G48" s="148">
        <f>AVERAGE(G$5:G$46)</f>
        <v>36055.732875843496</v>
      </c>
      <c r="H48" s="149">
        <f t="shared" ref="H48:H49" si="21">$B$59</f>
        <v>121283</v>
      </c>
      <c r="I48" s="154">
        <f>G48/H48</f>
        <v>0.29728595826161536</v>
      </c>
      <c r="J48" s="148">
        <f>AVERAGE(J$5:J$46)</f>
        <v>8541.8010299317302</v>
      </c>
      <c r="K48" s="148">
        <f>AVERAGE(K$5:K$46)</f>
        <v>21107.644525064305</v>
      </c>
      <c r="L48" s="151">
        <f t="shared" si="14"/>
        <v>49057</v>
      </c>
      <c r="M48" s="154">
        <f>K48/L48</f>
        <v>0.43026774007917939</v>
      </c>
      <c r="N48" s="148">
        <f>AVERAGE(N$5:N$46)</f>
        <v>28332.614652452696</v>
      </c>
      <c r="O48" s="148">
        <f>AVERAGE(O$5:O$46)</f>
        <v>70012.724067675867</v>
      </c>
      <c r="P48" s="151">
        <f t="shared" si="12"/>
        <v>196600</v>
      </c>
      <c r="Q48" s="154">
        <f>O48/P48</f>
        <v>0.35611761987627605</v>
      </c>
      <c r="R48" s="85"/>
      <c r="S48" s="78"/>
      <c r="T48" s="78"/>
      <c r="U48" s="18"/>
      <c r="V48" s="18"/>
      <c r="W48" s="18"/>
      <c r="AC48" s="34"/>
      <c r="AD48" s="34"/>
      <c r="AF48" s="34"/>
    </row>
    <row r="49" spans="1:32" ht="15.5" x14ac:dyDescent="0.35">
      <c r="A49" s="82" t="s">
        <v>92</v>
      </c>
      <c r="B49" s="148">
        <f>MAX(B$5:B$46)</f>
        <v>9549.19</v>
      </c>
      <c r="C49" s="148">
        <f>MAX(C$5:C$46)</f>
        <v>23597.003409000001</v>
      </c>
      <c r="D49" s="149">
        <f t="shared" si="20"/>
        <v>26295</v>
      </c>
      <c r="E49" s="154">
        <f t="shared" ref="E49:E50" si="22">C49/D49</f>
        <v>0.89739507164860244</v>
      </c>
      <c r="F49" s="148">
        <f>MAX(F$5:F$46)</f>
        <v>26507.41</v>
      </c>
      <c r="G49" s="148">
        <f>MAX(G$5:G$46)</f>
        <v>65502.460850999996</v>
      </c>
      <c r="H49" s="149">
        <f t="shared" si="21"/>
        <v>121283</v>
      </c>
      <c r="I49" s="154">
        <f t="shared" ref="I49:I50" si="23">G49/H49</f>
        <v>0.54007949053865745</v>
      </c>
      <c r="J49" s="148">
        <f>MAX(J$5:J$46)</f>
        <v>13416.029999999999</v>
      </c>
      <c r="K49" s="148">
        <f>MAX(K$5:K$46)</f>
        <v>33152.351732999996</v>
      </c>
      <c r="L49" s="151">
        <f t="shared" si="14"/>
        <v>49057</v>
      </c>
      <c r="M49" s="154">
        <f t="shared" ref="M49:M50" si="24">K49/L49</f>
        <v>0.6757924808488085</v>
      </c>
      <c r="N49" s="148">
        <f>MAX(N$5:N$46)</f>
        <v>42447.85</v>
      </c>
      <c r="O49" s="148">
        <f>MAX(O$5:O$46)</f>
        <v>104892.88213499999</v>
      </c>
      <c r="P49" s="151">
        <f t="shared" si="12"/>
        <v>196600</v>
      </c>
      <c r="Q49" s="154">
        <f t="shared" ref="Q49:Q50" si="25">O49/P49</f>
        <v>0.53353449712614442</v>
      </c>
      <c r="R49" s="78"/>
      <c r="S49" s="78"/>
      <c r="T49" s="78"/>
    </row>
    <row r="50" spans="1:32" ht="15.5" x14ac:dyDescent="0.35">
      <c r="A50" s="82" t="s">
        <v>93</v>
      </c>
      <c r="B50" s="148">
        <f>MIN(B$5:B$46)</f>
        <v>2158.16</v>
      </c>
      <c r="C50" s="148">
        <f>MIN(C$5:C$46)</f>
        <v>5333.0291759999991</v>
      </c>
      <c r="D50" s="149">
        <f>$B$58</f>
        <v>26295</v>
      </c>
      <c r="E50" s="154">
        <f t="shared" si="22"/>
        <v>0.20281533280091268</v>
      </c>
      <c r="F50" s="148">
        <f>MIN(F$5:F$46)</f>
        <v>6330.52</v>
      </c>
      <c r="G50" s="148">
        <f>MIN(G$5:G$46)</f>
        <v>15643.347972</v>
      </c>
      <c r="H50" s="149">
        <f>$B$59</f>
        <v>121283</v>
      </c>
      <c r="I50" s="154">
        <f t="shared" si="23"/>
        <v>0.12898219842846895</v>
      </c>
      <c r="J50" s="148">
        <f>MIN(J$5:J$46)</f>
        <v>5248.41</v>
      </c>
      <c r="K50" s="148">
        <f>MIN(K$5:K$46)</f>
        <v>12969.345950999999</v>
      </c>
      <c r="L50" s="151">
        <f t="shared" si="14"/>
        <v>49057</v>
      </c>
      <c r="M50" s="154">
        <f t="shared" si="24"/>
        <v>0.26437299368082023</v>
      </c>
      <c r="N50" s="148">
        <f>MIN(N$5:N$46)</f>
        <v>15469.880000000001</v>
      </c>
      <c r="O50" s="148">
        <f>MIN(O$5:O$46)</f>
        <v>38227.620468000001</v>
      </c>
      <c r="P50" s="151">
        <f t="shared" si="12"/>
        <v>196600</v>
      </c>
      <c r="Q50" s="154">
        <f t="shared" si="25"/>
        <v>0.19444364429298067</v>
      </c>
      <c r="R50" s="78"/>
      <c r="S50" s="78"/>
      <c r="T50" s="78"/>
      <c r="AC50" s="28"/>
      <c r="AD50" s="28"/>
      <c r="AF50" s="35"/>
    </row>
    <row r="51" spans="1:32" ht="15.5" x14ac:dyDescent="0.35">
      <c r="A51" s="82"/>
      <c r="B51" s="148"/>
      <c r="C51" s="148"/>
      <c r="D51" s="78"/>
      <c r="E51" s="78"/>
      <c r="F51" s="148"/>
      <c r="G51" s="148"/>
      <c r="H51" s="78"/>
      <c r="I51" s="78"/>
      <c r="J51" s="148"/>
      <c r="K51" s="148"/>
      <c r="L51" s="78"/>
      <c r="M51" s="78"/>
      <c r="N51" s="148"/>
      <c r="O51" s="148"/>
      <c r="P51" s="78"/>
      <c r="Q51" s="78"/>
      <c r="R51" s="78"/>
      <c r="S51" s="78"/>
      <c r="T51" s="78"/>
    </row>
    <row r="52" spans="1:32" ht="15.5" x14ac:dyDescent="0.35">
      <c r="A52" s="82" t="s">
        <v>94</v>
      </c>
      <c r="B52" s="83">
        <f>AVERAGE(B$37:B$46)</f>
        <v>6433.5235729226051</v>
      </c>
      <c r="C52" s="83">
        <f>AVERAGE(C$37:C$46)</f>
        <v>15897.880101049052</v>
      </c>
      <c r="D52" s="149">
        <f t="shared" ref="D52:D53" si="26">$B$58</f>
        <v>26295</v>
      </c>
      <c r="E52" s="154">
        <f>C52/D52</f>
        <v>0.60459707552953224</v>
      </c>
      <c r="F52" s="83">
        <f>AVERAGE(F$37:F$46)</f>
        <v>16936.729279413368</v>
      </c>
      <c r="G52" s="83">
        <f>AVERAGE(G$37:G$46)</f>
        <v>41852.351722358362</v>
      </c>
      <c r="H52" s="149">
        <f t="shared" ref="H52:H53" si="27">$B$59</f>
        <v>121283</v>
      </c>
      <c r="I52" s="154">
        <f>G52/H52</f>
        <v>0.34508011611156025</v>
      </c>
      <c r="J52" s="83">
        <f>AVERAGE(J$37:J$46)</f>
        <v>9945.8322227201006</v>
      </c>
      <c r="K52" s="83">
        <f>AVERAGE(K$37:K$46)</f>
        <v>24577.146005563634</v>
      </c>
      <c r="L52" s="151">
        <f t="shared" si="14"/>
        <v>49057</v>
      </c>
      <c r="M52" s="154">
        <f>K52/L52</f>
        <v>0.50099162210415704</v>
      </c>
      <c r="N52" s="83">
        <f>AVERAGE(N$37:N$46)</f>
        <v>33316.085075056071</v>
      </c>
      <c r="O52" s="83">
        <f>AVERAGE(O$37:O$46)</f>
        <v>82327.377828971046</v>
      </c>
      <c r="P52" s="151">
        <f t="shared" si="12"/>
        <v>196600</v>
      </c>
      <c r="Q52" s="154">
        <f>O52/P52</f>
        <v>0.41875573666821486</v>
      </c>
      <c r="R52" s="78"/>
      <c r="S52" s="78"/>
      <c r="T52" s="78"/>
    </row>
    <row r="53" spans="1:32" ht="15.5" x14ac:dyDescent="0.35">
      <c r="A53" s="82" t="s">
        <v>95</v>
      </c>
      <c r="B53" s="83">
        <f>MAX(B$37:B$46)</f>
        <v>7077.0370000000003</v>
      </c>
      <c r="C53" s="83">
        <f>MAX(C$37:C$46)</f>
        <v>17488.066130700001</v>
      </c>
      <c r="D53" s="149">
        <f t="shared" si="26"/>
        <v>26295</v>
      </c>
      <c r="E53" s="154">
        <f t="shared" ref="E53:E54" si="28">C53/D53</f>
        <v>0.66507191978322877</v>
      </c>
      <c r="F53" s="83">
        <f>MAX(F$37:F$46)</f>
        <v>26507.41</v>
      </c>
      <c r="G53" s="83">
        <f>MAX(G$37:G$46)</f>
        <v>65502.460850999996</v>
      </c>
      <c r="H53" s="149">
        <f t="shared" si="27"/>
        <v>121283</v>
      </c>
      <c r="I53" s="154">
        <f t="shared" ref="I53:I54" si="29">G53/H53</f>
        <v>0.54007949053865745</v>
      </c>
      <c r="J53" s="83">
        <f>MAX(J$37:J$46)</f>
        <v>13416.029999999999</v>
      </c>
      <c r="K53" s="83">
        <f>MAX(K$37:K$46)</f>
        <v>33152.351732999996</v>
      </c>
      <c r="L53" s="151">
        <f t="shared" si="14"/>
        <v>49057</v>
      </c>
      <c r="M53" s="154">
        <f t="shared" ref="M53:M54" si="30">K53/L53</f>
        <v>0.6757924808488085</v>
      </c>
      <c r="N53" s="83">
        <f>MAX(N$37:N$46)</f>
        <v>42447.85</v>
      </c>
      <c r="O53" s="83">
        <f>MAX(O$37:O$46)</f>
        <v>104892.88213499999</v>
      </c>
      <c r="P53" s="151">
        <f t="shared" si="12"/>
        <v>196600</v>
      </c>
      <c r="Q53" s="154">
        <f t="shared" ref="Q53:Q54" si="31">O53/P53</f>
        <v>0.53353449712614442</v>
      </c>
      <c r="R53" s="78"/>
      <c r="S53" s="78"/>
      <c r="T53" s="78"/>
    </row>
    <row r="54" spans="1:32" ht="15.5" x14ac:dyDescent="0.35">
      <c r="A54" s="82" t="s">
        <v>96</v>
      </c>
      <c r="B54" s="83">
        <f>MIN(B$37:B$46)</f>
        <v>5310.41</v>
      </c>
      <c r="C54" s="83">
        <f>MIN(C$37:C$46)</f>
        <v>13122.554150999998</v>
      </c>
      <c r="D54" s="149">
        <f>$B$58</f>
        <v>26295</v>
      </c>
      <c r="E54" s="154">
        <f t="shared" si="28"/>
        <v>0.49905130827153443</v>
      </c>
      <c r="F54" s="83">
        <f>MIN(F$37:F$46)</f>
        <v>11459.47</v>
      </c>
      <c r="G54" s="83">
        <f>MIN(G$37:G$46)</f>
        <v>28317.496316999997</v>
      </c>
      <c r="H54" s="149">
        <f>$B$59</f>
        <v>121283</v>
      </c>
      <c r="I54" s="154">
        <f t="shared" si="29"/>
        <v>0.23348281553886363</v>
      </c>
      <c r="J54" s="83">
        <f>MIN(J$37:J$46)</f>
        <v>6779.74</v>
      </c>
      <c r="K54" s="83">
        <f>MIN(K$37:K$46)</f>
        <v>16753.415514</v>
      </c>
      <c r="L54" s="151">
        <f t="shared" si="14"/>
        <v>49057</v>
      </c>
      <c r="M54" s="154">
        <f t="shared" si="30"/>
        <v>0.34150917328821573</v>
      </c>
      <c r="N54" s="83">
        <f>MIN(N$37:N$46)</f>
        <v>25547.96</v>
      </c>
      <c r="O54" s="83">
        <f>MIN(O$37:O$46)</f>
        <v>63131.563955999991</v>
      </c>
      <c r="P54" s="151">
        <f t="shared" si="12"/>
        <v>196600</v>
      </c>
      <c r="Q54" s="154">
        <f t="shared" si="31"/>
        <v>0.32111680547304167</v>
      </c>
      <c r="R54" s="78"/>
      <c r="S54" s="78"/>
      <c r="T54" s="78"/>
    </row>
    <row r="55" spans="1:32" ht="15.5" x14ac:dyDescent="0.35">
      <c r="A55" s="78" t="s">
        <v>141</v>
      </c>
      <c r="B55" s="78"/>
      <c r="C55" s="78"/>
      <c r="D55" s="78"/>
      <c r="E55" s="78"/>
      <c r="F55" s="78"/>
      <c r="G55" s="78"/>
      <c r="H55" s="78"/>
      <c r="I55" s="78"/>
      <c r="J55" s="78"/>
      <c r="K55" s="78"/>
      <c r="L55" s="78"/>
      <c r="M55" s="78"/>
      <c r="N55" s="78"/>
      <c r="O55" s="78"/>
      <c r="P55" s="78"/>
      <c r="Q55" s="78"/>
      <c r="R55" s="78"/>
      <c r="S55" s="78"/>
      <c r="T55" s="78"/>
    </row>
    <row r="56" spans="1:32" ht="15.5" x14ac:dyDescent="0.35">
      <c r="A56" s="78"/>
      <c r="B56" s="78"/>
      <c r="C56" s="78"/>
      <c r="D56" s="78"/>
      <c r="E56" s="78"/>
      <c r="F56" s="78"/>
      <c r="G56" s="78"/>
      <c r="H56" s="78"/>
      <c r="I56" s="78"/>
      <c r="J56" s="78"/>
      <c r="K56" s="78"/>
      <c r="L56" s="78"/>
      <c r="M56" s="78"/>
      <c r="N56" s="78"/>
      <c r="O56" s="78"/>
      <c r="P56" s="78"/>
      <c r="Q56" s="78"/>
      <c r="R56" s="78"/>
      <c r="S56" s="78"/>
      <c r="T56" s="78"/>
    </row>
    <row r="57" spans="1:32" ht="15.5" x14ac:dyDescent="0.35">
      <c r="A57" s="138" t="s">
        <v>490</v>
      </c>
      <c r="B57" s="138"/>
      <c r="C57" s="138"/>
      <c r="D57" s="138"/>
      <c r="E57" s="78"/>
      <c r="F57" s="78"/>
      <c r="G57" s="78"/>
      <c r="H57" s="78"/>
      <c r="I57" s="78"/>
      <c r="J57" s="78"/>
      <c r="K57" s="78"/>
      <c r="L57" s="78"/>
      <c r="M57" s="78"/>
      <c r="N57" s="78"/>
      <c r="O57" s="78"/>
      <c r="P57" s="78"/>
      <c r="Q57" s="78"/>
      <c r="R57" s="78"/>
      <c r="S57" s="78"/>
      <c r="T57" s="78"/>
    </row>
    <row r="58" spans="1:32" ht="15.5" x14ac:dyDescent="0.35">
      <c r="A58" s="78" t="s">
        <v>142</v>
      </c>
      <c r="B58" s="149">
        <v>26295</v>
      </c>
      <c r="C58" s="78"/>
      <c r="D58" s="78"/>
      <c r="E58" s="78"/>
      <c r="F58" s="78"/>
      <c r="G58" s="78"/>
      <c r="H58" s="78"/>
      <c r="I58" s="78"/>
      <c r="J58" s="78"/>
      <c r="K58" s="78"/>
      <c r="L58" s="78"/>
      <c r="M58" s="78"/>
      <c r="N58" s="78"/>
      <c r="O58" s="78"/>
      <c r="P58" s="78"/>
      <c r="Q58" s="78"/>
      <c r="R58" s="78"/>
      <c r="S58" s="78"/>
      <c r="T58" s="78"/>
    </row>
    <row r="59" spans="1:32" ht="15.5" x14ac:dyDescent="0.35">
      <c r="A59" s="78" t="s">
        <v>143</v>
      </c>
      <c r="B59" s="149">
        <v>121283</v>
      </c>
      <c r="C59" s="78"/>
      <c r="D59" s="78"/>
      <c r="E59" s="78"/>
      <c r="F59" s="78"/>
      <c r="G59" s="78"/>
      <c r="H59" s="78"/>
      <c r="I59" s="78"/>
      <c r="J59" s="78"/>
      <c r="K59" s="78"/>
      <c r="L59" s="78"/>
      <c r="M59" s="78"/>
      <c r="N59" s="78"/>
      <c r="O59" s="78"/>
      <c r="P59" s="78"/>
      <c r="Q59" s="78"/>
      <c r="R59" s="78"/>
      <c r="S59" s="78"/>
      <c r="T59" s="78"/>
    </row>
    <row r="60" spans="1:32" ht="15.5" x14ac:dyDescent="0.35">
      <c r="A60" s="78" t="s">
        <v>144</v>
      </c>
      <c r="B60" s="149">
        <v>49057</v>
      </c>
      <c r="C60" s="78"/>
      <c r="D60" s="78"/>
      <c r="E60" s="78"/>
      <c r="F60" s="78"/>
      <c r="G60" s="78"/>
      <c r="H60" s="78"/>
      <c r="I60" s="78"/>
      <c r="J60" s="78"/>
      <c r="K60" s="78"/>
      <c r="L60" s="78"/>
      <c r="M60" s="78"/>
      <c r="N60" s="78"/>
      <c r="O60" s="78"/>
      <c r="P60" s="78"/>
      <c r="Q60" s="78"/>
      <c r="R60" s="78"/>
      <c r="S60" s="78"/>
      <c r="T60" s="78"/>
    </row>
    <row r="61" spans="1:32" ht="15.5" x14ac:dyDescent="0.35">
      <c r="A61" s="78" t="s">
        <v>145</v>
      </c>
      <c r="B61" s="149">
        <v>196600</v>
      </c>
      <c r="C61" s="78"/>
      <c r="D61" s="78"/>
      <c r="E61" s="78"/>
      <c r="F61" s="78"/>
      <c r="G61" s="78"/>
      <c r="H61" s="78"/>
      <c r="I61" s="78"/>
      <c r="J61" s="78"/>
      <c r="K61" s="78"/>
      <c r="L61" s="78"/>
      <c r="M61" s="78"/>
      <c r="N61" s="78"/>
      <c r="O61" s="78"/>
      <c r="P61" s="78"/>
      <c r="Q61" s="78"/>
      <c r="R61" s="78"/>
      <c r="S61" s="78"/>
      <c r="T61" s="78"/>
    </row>
    <row r="62" spans="1:32" ht="15.5" x14ac:dyDescent="0.35">
      <c r="A62" s="78"/>
      <c r="B62" s="78"/>
      <c r="C62" s="78"/>
      <c r="D62" s="78"/>
      <c r="E62" s="78"/>
      <c r="F62" s="78"/>
      <c r="G62" s="78"/>
      <c r="H62" s="78"/>
      <c r="I62" s="78"/>
      <c r="J62" s="78"/>
      <c r="K62" s="78"/>
      <c r="L62" s="78"/>
      <c r="M62" s="78"/>
      <c r="N62" s="78"/>
      <c r="O62" s="78"/>
      <c r="P62" s="78"/>
      <c r="Q62" s="78"/>
      <c r="R62" s="78"/>
      <c r="S62" s="78"/>
      <c r="T62" s="78"/>
    </row>
    <row r="63" spans="1:32" ht="15.5" x14ac:dyDescent="0.35">
      <c r="A63" s="78"/>
      <c r="B63" s="78"/>
      <c r="C63" s="78"/>
      <c r="D63" s="78"/>
      <c r="E63" s="78"/>
      <c r="F63" s="78"/>
      <c r="G63" s="78"/>
      <c r="H63" s="78"/>
      <c r="I63" s="78"/>
      <c r="J63" s="78"/>
      <c r="K63" s="78"/>
      <c r="L63" s="78"/>
      <c r="M63" s="78"/>
      <c r="N63" s="78"/>
      <c r="O63" s="78"/>
      <c r="P63" s="78"/>
      <c r="Q63" s="78"/>
      <c r="R63" s="78"/>
      <c r="S63" s="78"/>
      <c r="T63" s="78"/>
    </row>
    <row r="64" spans="1:32" ht="15.5" x14ac:dyDescent="0.35">
      <c r="A64" s="78"/>
      <c r="B64" s="78"/>
      <c r="C64" s="78"/>
      <c r="D64" s="78"/>
      <c r="E64" s="78"/>
      <c r="F64" s="78"/>
      <c r="G64" s="78"/>
      <c r="H64" s="78"/>
      <c r="I64" s="78"/>
      <c r="J64" s="78"/>
      <c r="K64" s="78"/>
      <c r="L64" s="78"/>
      <c r="M64" s="78"/>
      <c r="N64" s="78"/>
      <c r="O64" s="78"/>
      <c r="P64" s="78"/>
      <c r="Q64" s="78"/>
      <c r="R64" s="78"/>
      <c r="S64" s="78"/>
      <c r="T64" s="78"/>
    </row>
    <row r="65" spans="1:20" ht="15.5" x14ac:dyDescent="0.35">
      <c r="A65" s="78"/>
      <c r="B65" s="78"/>
      <c r="C65" s="78"/>
      <c r="D65" s="78"/>
      <c r="E65" s="78"/>
      <c r="F65" s="78"/>
      <c r="G65" s="78"/>
      <c r="H65" s="78"/>
      <c r="I65" s="78"/>
      <c r="J65" s="78"/>
      <c r="K65" s="78"/>
      <c r="L65" s="78"/>
      <c r="M65" s="78"/>
      <c r="N65" s="78"/>
      <c r="O65" s="78"/>
      <c r="P65" s="78"/>
      <c r="Q65" s="78"/>
      <c r="R65" s="78"/>
      <c r="S65" s="78"/>
      <c r="T65" s="78"/>
    </row>
    <row r="66" spans="1:20" ht="15.5" x14ac:dyDescent="0.35">
      <c r="A66" s="78"/>
      <c r="B66" s="78"/>
      <c r="C66" s="78"/>
      <c r="D66" s="78"/>
      <c r="E66" s="78"/>
      <c r="F66" s="78"/>
      <c r="G66" s="78"/>
      <c r="H66" s="78"/>
      <c r="I66" s="78"/>
      <c r="J66" s="78"/>
      <c r="K66" s="78"/>
      <c r="L66" s="78"/>
      <c r="M66" s="78"/>
      <c r="N66" s="78"/>
      <c r="O66" s="78"/>
      <c r="P66" s="78"/>
      <c r="Q66" s="78"/>
      <c r="R66" s="78"/>
      <c r="S66" s="78"/>
      <c r="T66" s="78"/>
    </row>
    <row r="67" spans="1:20" ht="15.5" x14ac:dyDescent="0.35">
      <c r="A67" s="78"/>
      <c r="B67" s="78"/>
      <c r="C67" s="78"/>
      <c r="D67" s="78"/>
      <c r="E67" s="78"/>
      <c r="F67" s="78"/>
      <c r="G67" s="78"/>
      <c r="H67" s="78"/>
      <c r="I67" s="78"/>
      <c r="J67" s="78"/>
      <c r="K67" s="78"/>
      <c r="L67" s="78"/>
      <c r="M67" s="78"/>
      <c r="N67" s="78"/>
      <c r="O67" s="78"/>
      <c r="P67" s="78"/>
      <c r="Q67" s="78"/>
      <c r="R67" s="78"/>
      <c r="S67" s="78"/>
      <c r="T67" s="78"/>
    </row>
    <row r="68" spans="1:20" ht="15.5" x14ac:dyDescent="0.35">
      <c r="A68" s="78"/>
      <c r="B68" s="78"/>
      <c r="C68" s="78"/>
      <c r="D68" s="78"/>
      <c r="E68" s="78"/>
      <c r="F68" s="78"/>
      <c r="G68" s="78"/>
      <c r="H68" s="78"/>
      <c r="I68" s="78"/>
      <c r="J68" s="78"/>
      <c r="K68" s="78"/>
      <c r="L68" s="78"/>
      <c r="M68" s="78"/>
      <c r="N68" s="78"/>
      <c r="O68" s="78"/>
      <c r="P68" s="78"/>
      <c r="Q68" s="78"/>
      <c r="R68" s="78"/>
      <c r="S68" s="78"/>
      <c r="T68" s="78"/>
    </row>
    <row r="69" spans="1:20" ht="15.5" x14ac:dyDescent="0.35">
      <c r="A69" s="78"/>
      <c r="B69" s="78"/>
      <c r="C69" s="78"/>
      <c r="D69" s="78"/>
      <c r="E69" s="78"/>
      <c r="F69" s="78"/>
      <c r="G69" s="78"/>
      <c r="H69" s="78"/>
      <c r="I69" s="78"/>
      <c r="J69" s="78"/>
      <c r="K69" s="78"/>
      <c r="L69" s="78"/>
      <c r="M69" s="78"/>
      <c r="N69" s="78"/>
      <c r="O69" s="78"/>
      <c r="P69" s="78"/>
      <c r="Q69" s="78"/>
      <c r="R69" s="78"/>
      <c r="S69" s="78"/>
      <c r="T69" s="78"/>
    </row>
    <row r="70" spans="1:20" ht="15.5" x14ac:dyDescent="0.35">
      <c r="A70" s="78"/>
      <c r="B70" s="78"/>
      <c r="C70" s="78"/>
      <c r="D70" s="78"/>
      <c r="E70" s="78"/>
      <c r="F70" s="78"/>
      <c r="G70" s="78"/>
      <c r="H70" s="78"/>
      <c r="I70" s="78"/>
      <c r="J70" s="78"/>
      <c r="K70" s="78"/>
      <c r="L70" s="78"/>
      <c r="M70" s="78"/>
      <c r="N70" s="78"/>
      <c r="O70" s="78"/>
      <c r="P70" s="78"/>
      <c r="Q70" s="78"/>
      <c r="R70" s="78"/>
      <c r="S70" s="78"/>
      <c r="T70" s="78"/>
    </row>
    <row r="71" spans="1:20" ht="15.5" x14ac:dyDescent="0.35">
      <c r="A71" s="78"/>
      <c r="B71" s="78"/>
      <c r="C71" s="78"/>
      <c r="D71" s="78"/>
      <c r="E71" s="78"/>
      <c r="F71" s="78"/>
      <c r="G71" s="78"/>
      <c r="H71" s="78"/>
      <c r="I71" s="78"/>
      <c r="J71" s="78"/>
      <c r="K71" s="78"/>
      <c r="L71" s="78"/>
      <c r="M71" s="78"/>
      <c r="N71" s="78"/>
      <c r="O71" s="78"/>
      <c r="P71" s="78"/>
      <c r="Q71" s="78"/>
      <c r="R71" s="78"/>
      <c r="S71" s="78"/>
      <c r="T71" s="78"/>
    </row>
    <row r="72" spans="1:20" ht="15.5" x14ac:dyDescent="0.35">
      <c r="A72" s="78"/>
      <c r="B72" s="78"/>
      <c r="C72" s="78"/>
      <c r="D72" s="78"/>
      <c r="E72" s="78"/>
      <c r="F72" s="78"/>
      <c r="G72" s="78"/>
      <c r="H72" s="78"/>
      <c r="I72" s="78"/>
      <c r="J72" s="78"/>
      <c r="K72" s="78"/>
      <c r="L72" s="78"/>
      <c r="M72" s="78"/>
      <c r="N72" s="78"/>
      <c r="O72" s="78"/>
      <c r="P72" s="78"/>
      <c r="Q72" s="78"/>
      <c r="R72" s="78"/>
      <c r="S72" s="78"/>
      <c r="T72" s="78"/>
    </row>
    <row r="73" spans="1:20" ht="15.5" x14ac:dyDescent="0.35">
      <c r="A73" s="78"/>
      <c r="B73" s="78"/>
      <c r="C73" s="78"/>
      <c r="D73" s="78"/>
      <c r="E73" s="78"/>
      <c r="F73" s="78"/>
      <c r="G73" s="78"/>
      <c r="H73" s="78"/>
      <c r="I73" s="78"/>
      <c r="J73" s="78"/>
      <c r="K73" s="78"/>
      <c r="L73" s="78"/>
      <c r="M73" s="78"/>
      <c r="N73" s="78"/>
      <c r="O73" s="78"/>
      <c r="P73" s="78"/>
      <c r="Q73" s="78"/>
      <c r="R73" s="78"/>
      <c r="S73" s="78"/>
      <c r="T73" s="78"/>
    </row>
    <row r="74" spans="1:20" ht="15.5" x14ac:dyDescent="0.35">
      <c r="A74" s="78"/>
      <c r="B74" s="78"/>
      <c r="C74" s="78"/>
      <c r="D74" s="78"/>
      <c r="E74" s="78"/>
      <c r="F74" s="78"/>
      <c r="G74" s="78"/>
      <c r="H74" s="78"/>
      <c r="I74" s="78"/>
      <c r="J74" s="78"/>
      <c r="K74" s="78"/>
      <c r="L74" s="78"/>
      <c r="M74" s="78"/>
      <c r="N74" s="78"/>
      <c r="O74" s="78"/>
      <c r="P74" s="78"/>
      <c r="Q74" s="78"/>
      <c r="R74" s="78"/>
      <c r="S74" s="78"/>
      <c r="T74" s="78"/>
    </row>
    <row r="75" spans="1:20" ht="15.5" x14ac:dyDescent="0.35">
      <c r="A75" s="78"/>
      <c r="B75" s="78"/>
      <c r="C75" s="78"/>
      <c r="D75" s="78"/>
      <c r="E75" s="78"/>
      <c r="F75" s="78"/>
      <c r="G75" s="78"/>
      <c r="H75" s="78"/>
      <c r="I75" s="78"/>
      <c r="J75" s="78"/>
      <c r="K75" s="78"/>
      <c r="L75" s="78"/>
      <c r="M75" s="78"/>
      <c r="N75" s="78"/>
      <c r="O75" s="78"/>
      <c r="P75" s="78"/>
      <c r="Q75" s="78"/>
      <c r="R75" s="78"/>
      <c r="S75" s="78"/>
      <c r="T75" s="78"/>
    </row>
    <row r="76" spans="1:20" ht="15.5" x14ac:dyDescent="0.35">
      <c r="A76" s="78"/>
      <c r="B76" s="78"/>
      <c r="C76" s="78"/>
      <c r="D76" s="78"/>
      <c r="E76" s="78"/>
      <c r="F76" s="78"/>
      <c r="G76" s="78"/>
      <c r="H76" s="78"/>
      <c r="I76" s="78"/>
      <c r="J76" s="78"/>
      <c r="K76" s="78"/>
      <c r="L76" s="78"/>
      <c r="M76" s="78"/>
      <c r="N76" s="78"/>
      <c r="O76" s="78"/>
      <c r="P76" s="78"/>
      <c r="Q76" s="78"/>
      <c r="R76" s="78"/>
      <c r="S76" s="78"/>
      <c r="T76" s="78"/>
    </row>
    <row r="77" spans="1:20" ht="15.5" x14ac:dyDescent="0.35">
      <c r="A77" s="78"/>
      <c r="B77" s="78"/>
      <c r="C77" s="78"/>
      <c r="D77" s="78"/>
      <c r="E77" s="78"/>
      <c r="F77" s="78"/>
      <c r="G77" s="78"/>
      <c r="H77" s="78"/>
      <c r="I77" s="78"/>
      <c r="J77" s="78"/>
      <c r="K77" s="78"/>
      <c r="L77" s="78"/>
      <c r="M77" s="78"/>
      <c r="N77" s="78"/>
      <c r="O77" s="78"/>
      <c r="P77" s="78"/>
      <c r="Q77" s="78"/>
      <c r="R77" s="78"/>
      <c r="S77" s="78"/>
      <c r="T77" s="78"/>
    </row>
    <row r="78" spans="1:20" ht="15.5" x14ac:dyDescent="0.35">
      <c r="A78" s="78"/>
      <c r="B78" s="78"/>
      <c r="C78" s="78"/>
      <c r="D78" s="78"/>
      <c r="E78" s="78"/>
      <c r="F78" s="78"/>
      <c r="G78" s="78"/>
      <c r="H78" s="78"/>
      <c r="I78" s="78"/>
      <c r="J78" s="78"/>
      <c r="K78" s="78"/>
      <c r="L78" s="78"/>
      <c r="M78" s="78"/>
      <c r="N78" s="78"/>
      <c r="O78" s="78"/>
      <c r="P78" s="78"/>
      <c r="Q78" s="78"/>
      <c r="R78" s="78"/>
      <c r="S78" s="78"/>
      <c r="T78" s="78"/>
    </row>
    <row r="79" spans="1:20" ht="15.5" x14ac:dyDescent="0.35">
      <c r="A79" s="78"/>
      <c r="B79" s="78"/>
      <c r="C79" s="78"/>
      <c r="D79" s="78"/>
      <c r="E79" s="78"/>
      <c r="F79" s="78"/>
      <c r="G79" s="78"/>
      <c r="H79" s="78"/>
      <c r="I79" s="78"/>
      <c r="J79" s="78"/>
      <c r="K79" s="78"/>
      <c r="L79" s="78"/>
      <c r="M79" s="78"/>
      <c r="N79" s="78"/>
      <c r="O79" s="78"/>
      <c r="P79" s="78"/>
      <c r="Q79" s="78"/>
      <c r="R79" s="78"/>
      <c r="S79" s="78"/>
      <c r="T79" s="78"/>
    </row>
    <row r="80" spans="1:20" ht="15.5" x14ac:dyDescent="0.35">
      <c r="A80" s="78"/>
      <c r="B80" s="78"/>
      <c r="C80" s="78"/>
      <c r="D80" s="78"/>
      <c r="E80" s="78"/>
      <c r="F80" s="78"/>
      <c r="G80" s="78"/>
      <c r="H80" s="78"/>
      <c r="I80" s="78"/>
      <c r="J80" s="78"/>
      <c r="K80" s="78"/>
      <c r="L80" s="78"/>
      <c r="M80" s="78"/>
      <c r="N80" s="78"/>
      <c r="O80" s="78"/>
      <c r="P80" s="78"/>
      <c r="Q80" s="78"/>
      <c r="R80" s="78"/>
      <c r="S80" s="78"/>
      <c r="T80" s="78"/>
    </row>
    <row r="81" spans="1:20" ht="15.5" x14ac:dyDescent="0.35">
      <c r="A81" s="78"/>
      <c r="B81" s="78"/>
      <c r="C81" s="78"/>
      <c r="D81" s="78"/>
      <c r="E81" s="78"/>
      <c r="F81" s="78"/>
      <c r="G81" s="78"/>
      <c r="H81" s="78"/>
      <c r="I81" s="78"/>
      <c r="J81" s="78"/>
      <c r="K81" s="78"/>
      <c r="L81" s="78"/>
      <c r="M81" s="78"/>
      <c r="N81" s="78"/>
      <c r="O81" s="78"/>
      <c r="P81" s="78"/>
      <c r="Q81" s="78"/>
      <c r="R81" s="78"/>
      <c r="S81" s="78"/>
      <c r="T81" s="78"/>
    </row>
    <row r="82" spans="1:20" ht="15.5" x14ac:dyDescent="0.35">
      <c r="A82" s="78"/>
      <c r="B82" s="78"/>
      <c r="C82" s="78"/>
      <c r="D82" s="78"/>
      <c r="E82" s="78"/>
      <c r="F82" s="78"/>
      <c r="G82" s="78"/>
      <c r="H82" s="78"/>
      <c r="I82" s="78"/>
      <c r="J82" s="78"/>
      <c r="K82" s="78"/>
      <c r="L82" s="78"/>
      <c r="M82" s="78"/>
      <c r="N82" s="78"/>
      <c r="O82" s="78"/>
      <c r="P82" s="78"/>
      <c r="Q82" s="78"/>
      <c r="R82" s="78"/>
      <c r="S82" s="78"/>
      <c r="T82" s="78"/>
    </row>
    <row r="83" spans="1:20" ht="15.5" x14ac:dyDescent="0.35">
      <c r="A83" s="78"/>
      <c r="B83" s="78"/>
      <c r="C83" s="78"/>
      <c r="D83" s="78"/>
      <c r="E83" s="78"/>
      <c r="F83" s="78"/>
      <c r="G83" s="78"/>
      <c r="H83" s="78"/>
      <c r="I83" s="78"/>
      <c r="J83" s="78"/>
      <c r="K83" s="78"/>
      <c r="L83" s="78"/>
      <c r="M83" s="78"/>
      <c r="N83" s="78"/>
      <c r="O83" s="78"/>
      <c r="P83" s="78"/>
      <c r="Q83" s="78"/>
      <c r="R83" s="78"/>
      <c r="S83" s="78"/>
      <c r="T83" s="78"/>
    </row>
    <row r="84" spans="1:20" ht="15.5" x14ac:dyDescent="0.35">
      <c r="A84" s="78"/>
      <c r="B84" s="78"/>
      <c r="C84" s="78"/>
      <c r="D84" s="78"/>
      <c r="E84" s="78"/>
      <c r="F84" s="78"/>
      <c r="G84" s="78"/>
      <c r="H84" s="78"/>
      <c r="I84" s="78"/>
      <c r="J84" s="78"/>
      <c r="K84" s="78"/>
      <c r="L84" s="78"/>
      <c r="M84" s="78"/>
      <c r="N84" s="78"/>
      <c r="O84" s="78"/>
      <c r="P84" s="78"/>
      <c r="Q84" s="78"/>
      <c r="R84" s="78"/>
      <c r="S84" s="78"/>
      <c r="T84" s="78"/>
    </row>
    <row r="85" spans="1:20" ht="15.5" x14ac:dyDescent="0.35">
      <c r="A85" s="78"/>
      <c r="B85" s="78"/>
      <c r="C85" s="78"/>
      <c r="D85" s="78"/>
      <c r="E85" s="78"/>
      <c r="F85" s="78"/>
      <c r="G85" s="78"/>
      <c r="H85" s="78"/>
      <c r="I85" s="78"/>
      <c r="J85" s="78"/>
      <c r="K85" s="78"/>
      <c r="L85" s="78"/>
      <c r="M85" s="78"/>
      <c r="N85" s="78"/>
      <c r="O85" s="78"/>
      <c r="P85" s="78"/>
      <c r="Q85" s="78"/>
      <c r="R85" s="78"/>
      <c r="S85" s="78"/>
      <c r="T85" s="78"/>
    </row>
    <row r="86" spans="1:20" ht="15.5" x14ac:dyDescent="0.35">
      <c r="A86" s="78"/>
      <c r="B86" s="78"/>
      <c r="C86" s="78"/>
      <c r="D86" s="78"/>
      <c r="E86" s="78"/>
      <c r="F86" s="78"/>
      <c r="G86" s="78"/>
      <c r="H86" s="78"/>
      <c r="I86" s="78"/>
      <c r="J86" s="78"/>
      <c r="K86" s="78"/>
      <c r="L86" s="78"/>
      <c r="M86" s="78"/>
      <c r="N86" s="78"/>
      <c r="O86" s="78"/>
      <c r="P86" s="78"/>
      <c r="Q86" s="78"/>
      <c r="R86" s="78"/>
      <c r="S86" s="78"/>
      <c r="T86" s="78"/>
    </row>
    <row r="87" spans="1:20" ht="15.5" x14ac:dyDescent="0.35">
      <c r="A87" s="78"/>
      <c r="B87" s="78"/>
      <c r="C87" s="78"/>
      <c r="D87" s="78"/>
      <c r="E87" s="78"/>
      <c r="F87" s="78"/>
      <c r="G87" s="78"/>
      <c r="H87" s="78"/>
      <c r="I87" s="78"/>
      <c r="J87" s="78"/>
      <c r="K87" s="78"/>
      <c r="L87" s="78"/>
      <c r="M87" s="78"/>
      <c r="N87" s="78"/>
      <c r="O87" s="78"/>
      <c r="P87" s="78"/>
      <c r="Q87" s="78"/>
      <c r="R87" s="78"/>
      <c r="S87" s="78"/>
      <c r="T87" s="78"/>
    </row>
    <row r="88" spans="1:20" ht="15.5" x14ac:dyDescent="0.35">
      <c r="A88" s="78"/>
      <c r="B88" s="78"/>
      <c r="C88" s="78"/>
      <c r="D88" s="78"/>
      <c r="E88" s="78"/>
      <c r="F88" s="78"/>
      <c r="G88" s="78"/>
      <c r="H88" s="78"/>
      <c r="I88" s="78"/>
      <c r="J88" s="78"/>
      <c r="K88" s="78"/>
      <c r="L88" s="78"/>
      <c r="M88" s="78"/>
      <c r="N88" s="78"/>
      <c r="O88" s="78"/>
      <c r="P88" s="78"/>
      <c r="Q88" s="78"/>
      <c r="R88" s="78"/>
      <c r="S88" s="78"/>
      <c r="T88" s="78"/>
    </row>
    <row r="89" spans="1:20" ht="15.5" x14ac:dyDescent="0.35">
      <c r="A89" s="78"/>
      <c r="B89" s="78"/>
      <c r="C89" s="78"/>
      <c r="D89" s="78"/>
      <c r="E89" s="78"/>
      <c r="F89" s="78"/>
      <c r="G89" s="78"/>
      <c r="H89" s="78"/>
      <c r="I89" s="78"/>
      <c r="J89" s="78"/>
      <c r="K89" s="78"/>
      <c r="L89" s="78"/>
      <c r="M89" s="78"/>
      <c r="N89" s="78"/>
      <c r="O89" s="78"/>
      <c r="P89" s="78"/>
      <c r="Q89" s="78"/>
      <c r="R89" s="78"/>
      <c r="S89" s="78"/>
      <c r="T89" s="78"/>
    </row>
    <row r="90" spans="1:20" ht="15.5" x14ac:dyDescent="0.35">
      <c r="A90" s="78"/>
      <c r="B90" s="78"/>
      <c r="C90" s="78"/>
      <c r="D90" s="78"/>
      <c r="E90" s="78"/>
      <c r="F90" s="78"/>
      <c r="G90" s="78"/>
      <c r="H90" s="78"/>
      <c r="I90" s="78"/>
      <c r="J90" s="78"/>
      <c r="K90" s="78"/>
      <c r="L90" s="78"/>
      <c r="M90" s="78"/>
      <c r="N90" s="78"/>
      <c r="O90" s="78"/>
      <c r="P90" s="78"/>
      <c r="Q90" s="78"/>
      <c r="R90" s="78"/>
      <c r="S90" s="78"/>
      <c r="T90" s="78"/>
    </row>
    <row r="91" spans="1:20" ht="15.5" x14ac:dyDescent="0.35">
      <c r="A91" s="78"/>
      <c r="B91" s="78"/>
      <c r="C91" s="78"/>
      <c r="D91" s="78"/>
      <c r="E91" s="78"/>
      <c r="F91" s="78"/>
      <c r="G91" s="78"/>
      <c r="H91" s="78"/>
      <c r="I91" s="78"/>
      <c r="J91" s="78"/>
      <c r="K91" s="78"/>
      <c r="L91" s="78"/>
      <c r="M91" s="78"/>
      <c r="N91" s="78"/>
      <c r="O91" s="78"/>
      <c r="P91" s="78"/>
      <c r="Q91" s="78"/>
      <c r="R91" s="78"/>
      <c r="S91" s="78"/>
      <c r="T91" s="78"/>
    </row>
    <row r="92" spans="1:20" ht="15.5" x14ac:dyDescent="0.35">
      <c r="A92" s="78"/>
      <c r="B92" s="78"/>
      <c r="C92" s="78"/>
      <c r="D92" s="78"/>
      <c r="E92" s="78"/>
      <c r="F92" s="78"/>
      <c r="G92" s="78"/>
      <c r="H92" s="78"/>
      <c r="I92" s="78"/>
      <c r="J92" s="78"/>
      <c r="K92" s="78"/>
      <c r="L92" s="78"/>
      <c r="M92" s="78"/>
      <c r="N92" s="78"/>
      <c r="O92" s="78"/>
      <c r="P92" s="78"/>
      <c r="Q92" s="78"/>
      <c r="R92" s="78"/>
      <c r="S92" s="78"/>
      <c r="T92" s="78"/>
    </row>
    <row r="93" spans="1:20" ht="15.5" x14ac:dyDescent="0.35">
      <c r="A93" s="78"/>
      <c r="B93" s="78"/>
      <c r="C93" s="78"/>
      <c r="D93" s="78"/>
      <c r="E93" s="78"/>
      <c r="F93" s="78"/>
      <c r="G93" s="78"/>
      <c r="H93" s="78"/>
      <c r="I93" s="78"/>
      <c r="J93" s="78"/>
      <c r="K93" s="78"/>
      <c r="L93" s="78"/>
      <c r="M93" s="78"/>
      <c r="N93" s="78"/>
      <c r="O93" s="78"/>
      <c r="P93" s="78"/>
      <c r="Q93" s="78"/>
      <c r="R93" s="78"/>
      <c r="S93" s="78"/>
      <c r="T93" s="78"/>
    </row>
    <row r="94" spans="1:20" ht="15.5" x14ac:dyDescent="0.35">
      <c r="A94" s="78"/>
      <c r="B94" s="78"/>
      <c r="C94" s="78"/>
      <c r="D94" s="78"/>
      <c r="E94" s="78"/>
      <c r="F94" s="78"/>
      <c r="G94" s="78"/>
      <c r="H94" s="78"/>
      <c r="I94" s="78"/>
      <c r="J94" s="78"/>
      <c r="K94" s="78"/>
      <c r="L94" s="78"/>
      <c r="M94" s="78"/>
      <c r="N94" s="78"/>
      <c r="O94" s="78"/>
      <c r="P94" s="78"/>
      <c r="Q94" s="78"/>
      <c r="R94" s="78"/>
      <c r="S94" s="78"/>
      <c r="T94" s="78"/>
    </row>
    <row r="95" spans="1:20" ht="15.5" x14ac:dyDescent="0.35">
      <c r="A95" s="78"/>
      <c r="B95" s="78"/>
      <c r="C95" s="78"/>
      <c r="D95" s="78"/>
      <c r="E95" s="78"/>
      <c r="F95" s="78"/>
      <c r="G95" s="78"/>
      <c r="H95" s="78"/>
      <c r="I95" s="78"/>
      <c r="J95" s="78"/>
      <c r="K95" s="78"/>
      <c r="L95" s="78"/>
      <c r="M95" s="78"/>
      <c r="N95" s="78"/>
      <c r="O95" s="78"/>
      <c r="P95" s="78"/>
      <c r="Q95" s="78"/>
      <c r="R95" s="78"/>
      <c r="S95" s="78"/>
      <c r="T95" s="78"/>
    </row>
    <row r="96" spans="1:20" ht="15.5" x14ac:dyDescent="0.35">
      <c r="A96" s="78"/>
      <c r="B96" s="78"/>
      <c r="C96" s="78"/>
      <c r="D96" s="78"/>
      <c r="E96" s="78"/>
      <c r="F96" s="78"/>
      <c r="G96" s="78"/>
      <c r="H96" s="78"/>
      <c r="I96" s="78"/>
      <c r="J96" s="78"/>
      <c r="K96" s="78"/>
      <c r="L96" s="78"/>
      <c r="M96" s="78"/>
      <c r="N96" s="78"/>
      <c r="O96" s="78"/>
      <c r="P96" s="78"/>
      <c r="Q96" s="78"/>
      <c r="R96" s="78"/>
      <c r="S96" s="78"/>
      <c r="T96" s="78"/>
    </row>
    <row r="97" spans="1:20" ht="15.5" x14ac:dyDescent="0.35">
      <c r="A97" s="78"/>
      <c r="B97" s="78"/>
      <c r="C97" s="78"/>
      <c r="D97" s="78"/>
      <c r="E97" s="78"/>
      <c r="F97" s="78"/>
      <c r="G97" s="78"/>
      <c r="H97" s="78"/>
      <c r="I97" s="78"/>
      <c r="J97" s="78"/>
      <c r="K97" s="78"/>
      <c r="L97" s="78"/>
      <c r="M97" s="78"/>
      <c r="N97" s="78"/>
      <c r="O97" s="78"/>
      <c r="P97" s="78"/>
      <c r="Q97" s="78"/>
      <c r="R97" s="78"/>
      <c r="S97" s="78"/>
      <c r="T97" s="78"/>
    </row>
    <row r="98" spans="1:20" ht="15.5" x14ac:dyDescent="0.35">
      <c r="A98" s="78"/>
      <c r="B98" s="78"/>
      <c r="C98" s="78"/>
      <c r="D98" s="78"/>
      <c r="E98" s="78"/>
      <c r="F98" s="78"/>
      <c r="G98" s="78"/>
      <c r="H98" s="78"/>
      <c r="I98" s="78"/>
      <c r="J98" s="78"/>
      <c r="K98" s="78"/>
      <c r="L98" s="78"/>
      <c r="M98" s="78"/>
      <c r="N98" s="78"/>
      <c r="O98" s="78"/>
      <c r="P98" s="78"/>
      <c r="Q98" s="78"/>
      <c r="R98" s="78"/>
      <c r="S98" s="78"/>
      <c r="T98" s="78"/>
    </row>
    <row r="99" spans="1:20" ht="15.5" x14ac:dyDescent="0.35">
      <c r="A99" s="78"/>
      <c r="B99" s="78"/>
      <c r="C99" s="78"/>
      <c r="D99" s="78"/>
      <c r="E99" s="78"/>
      <c r="F99" s="78"/>
      <c r="G99" s="78"/>
      <c r="H99" s="78"/>
      <c r="I99" s="78"/>
      <c r="J99" s="78"/>
      <c r="K99" s="78"/>
      <c r="L99" s="78"/>
      <c r="M99" s="78"/>
      <c r="N99" s="78"/>
      <c r="O99" s="78"/>
      <c r="P99" s="78"/>
      <c r="Q99" s="78"/>
      <c r="R99" s="78"/>
      <c r="S99" s="78"/>
      <c r="T99" s="78"/>
    </row>
    <row r="100" spans="1:20" ht="15.5" x14ac:dyDescent="0.35">
      <c r="A100" s="78"/>
      <c r="B100" s="78"/>
      <c r="C100" s="78"/>
      <c r="D100" s="78"/>
      <c r="E100" s="78"/>
      <c r="F100" s="78"/>
      <c r="G100" s="78"/>
      <c r="H100" s="78"/>
      <c r="I100" s="78"/>
      <c r="J100" s="78"/>
      <c r="K100" s="78"/>
      <c r="L100" s="78"/>
      <c r="M100" s="78"/>
      <c r="N100" s="78"/>
      <c r="O100" s="78"/>
      <c r="P100" s="78"/>
      <c r="Q100" s="78"/>
      <c r="R100" s="78"/>
      <c r="S100" s="78"/>
      <c r="T100" s="78"/>
    </row>
    <row r="101" spans="1:20" ht="15.5" x14ac:dyDescent="0.35">
      <c r="A101" s="78"/>
      <c r="B101" s="78"/>
      <c r="C101" s="78"/>
      <c r="D101" s="78"/>
      <c r="E101" s="78"/>
      <c r="F101" s="78"/>
      <c r="G101" s="78"/>
      <c r="H101" s="78"/>
      <c r="I101" s="78"/>
      <c r="J101" s="78"/>
      <c r="K101" s="78"/>
      <c r="L101" s="78"/>
      <c r="M101" s="78"/>
      <c r="N101" s="78"/>
      <c r="O101" s="78"/>
      <c r="P101" s="78"/>
      <c r="Q101" s="78"/>
      <c r="R101" s="78"/>
      <c r="S101" s="78"/>
      <c r="T101" s="78"/>
    </row>
    <row r="102" spans="1:20" ht="15.5" x14ac:dyDescent="0.35">
      <c r="A102" s="78"/>
      <c r="B102" s="78"/>
      <c r="C102" s="78"/>
      <c r="D102" s="78"/>
      <c r="E102" s="78"/>
      <c r="F102" s="78"/>
      <c r="G102" s="78"/>
      <c r="H102" s="78"/>
      <c r="I102" s="78"/>
      <c r="J102" s="78"/>
      <c r="K102" s="78"/>
      <c r="L102" s="78"/>
      <c r="M102" s="78"/>
      <c r="N102" s="78"/>
      <c r="O102" s="78"/>
      <c r="P102" s="78"/>
      <c r="Q102" s="78"/>
      <c r="R102" s="78"/>
      <c r="S102" s="78"/>
      <c r="T102" s="78"/>
    </row>
    <row r="103" spans="1:20" ht="15.5" x14ac:dyDescent="0.35">
      <c r="A103" s="78"/>
      <c r="B103" s="78"/>
      <c r="C103" s="78"/>
      <c r="D103" s="78"/>
      <c r="E103" s="78"/>
      <c r="F103" s="78"/>
      <c r="G103" s="78"/>
      <c r="H103" s="78"/>
      <c r="I103" s="78"/>
      <c r="J103" s="78"/>
      <c r="K103" s="78"/>
      <c r="L103" s="78"/>
      <c r="M103" s="78"/>
      <c r="N103" s="78"/>
      <c r="O103" s="78"/>
      <c r="P103" s="78"/>
      <c r="Q103" s="78"/>
      <c r="R103" s="78"/>
      <c r="S103" s="78"/>
      <c r="T103" s="78"/>
    </row>
    <row r="104" spans="1:20" ht="15.5" x14ac:dyDescent="0.35">
      <c r="A104" s="78"/>
      <c r="B104" s="78"/>
      <c r="C104" s="78"/>
      <c r="D104" s="78"/>
      <c r="E104" s="78"/>
      <c r="F104" s="78"/>
      <c r="G104" s="78"/>
      <c r="H104" s="78"/>
      <c r="I104" s="78"/>
      <c r="J104" s="78"/>
      <c r="K104" s="78"/>
      <c r="L104" s="78"/>
      <c r="M104" s="78"/>
      <c r="N104" s="78"/>
      <c r="O104" s="78"/>
      <c r="P104" s="78"/>
      <c r="Q104" s="78"/>
      <c r="R104" s="78"/>
      <c r="S104" s="78"/>
      <c r="T104" s="78"/>
    </row>
    <row r="105" spans="1:20" ht="15.5" x14ac:dyDescent="0.35">
      <c r="A105" s="78"/>
      <c r="B105" s="78"/>
      <c r="C105" s="78"/>
      <c r="D105" s="78"/>
      <c r="E105" s="78"/>
      <c r="F105" s="78"/>
      <c r="G105" s="78"/>
      <c r="H105" s="78"/>
      <c r="I105" s="78"/>
      <c r="J105" s="78"/>
      <c r="K105" s="78"/>
      <c r="L105" s="78"/>
      <c r="M105" s="78"/>
      <c r="N105" s="78"/>
      <c r="O105" s="78"/>
      <c r="P105" s="78"/>
      <c r="Q105" s="78"/>
      <c r="R105" s="78"/>
      <c r="S105" s="78"/>
      <c r="T105" s="78"/>
    </row>
    <row r="106" spans="1:20" ht="15.5" x14ac:dyDescent="0.35">
      <c r="A106" s="78"/>
      <c r="B106" s="78"/>
      <c r="C106" s="78"/>
      <c r="D106" s="78"/>
      <c r="E106" s="78"/>
      <c r="F106" s="78"/>
      <c r="G106" s="78"/>
      <c r="H106" s="78"/>
      <c r="I106" s="78"/>
      <c r="J106" s="78"/>
      <c r="K106" s="78"/>
      <c r="L106" s="78"/>
      <c r="M106" s="78"/>
      <c r="N106" s="78"/>
      <c r="O106" s="78"/>
      <c r="P106" s="78"/>
      <c r="Q106" s="78"/>
      <c r="R106" s="78"/>
      <c r="S106" s="78"/>
      <c r="T106" s="78"/>
    </row>
    <row r="107" spans="1:20" ht="15.5" x14ac:dyDescent="0.35">
      <c r="A107" s="78"/>
      <c r="B107" s="78"/>
      <c r="C107" s="78"/>
      <c r="D107" s="78"/>
      <c r="E107" s="78"/>
      <c r="F107" s="78"/>
      <c r="G107" s="78"/>
      <c r="H107" s="78"/>
      <c r="I107" s="78"/>
      <c r="J107" s="78"/>
      <c r="K107" s="78"/>
      <c r="L107" s="78"/>
      <c r="M107" s="78"/>
      <c r="N107" s="78"/>
      <c r="O107" s="78"/>
      <c r="P107" s="78"/>
      <c r="Q107" s="78"/>
      <c r="R107" s="78"/>
      <c r="S107" s="78"/>
      <c r="T107" s="78"/>
    </row>
    <row r="108" spans="1:20" ht="15.5" x14ac:dyDescent="0.35">
      <c r="A108" s="78"/>
      <c r="B108" s="78"/>
      <c r="C108" s="78"/>
      <c r="D108" s="78"/>
      <c r="E108" s="78"/>
      <c r="F108" s="78"/>
      <c r="G108" s="78"/>
      <c r="H108" s="78"/>
      <c r="I108" s="78"/>
      <c r="J108" s="78"/>
      <c r="K108" s="78"/>
      <c r="L108" s="78"/>
      <c r="M108" s="78"/>
      <c r="N108" s="78"/>
      <c r="O108" s="78"/>
      <c r="P108" s="78"/>
      <c r="Q108" s="78"/>
      <c r="R108" s="78"/>
      <c r="S108" s="78"/>
      <c r="T108" s="78"/>
    </row>
    <row r="109" spans="1:20" ht="15.5" x14ac:dyDescent="0.35">
      <c r="A109" s="78"/>
      <c r="B109" s="78"/>
      <c r="C109" s="78"/>
      <c r="D109" s="78"/>
      <c r="E109" s="78"/>
      <c r="F109" s="78"/>
      <c r="G109" s="78"/>
      <c r="H109" s="78"/>
      <c r="I109" s="78"/>
      <c r="J109" s="78"/>
      <c r="K109" s="78"/>
      <c r="L109" s="78"/>
      <c r="M109" s="78"/>
      <c r="N109" s="78"/>
      <c r="O109" s="78"/>
      <c r="P109" s="78"/>
      <c r="Q109" s="78"/>
      <c r="R109" s="78"/>
      <c r="S109" s="78"/>
      <c r="T109" s="78"/>
    </row>
    <row r="110" spans="1:20" ht="15.5" x14ac:dyDescent="0.35">
      <c r="A110" s="78"/>
      <c r="B110" s="78"/>
      <c r="C110" s="78"/>
      <c r="D110" s="78"/>
      <c r="E110" s="78"/>
      <c r="F110" s="78"/>
      <c r="G110" s="78"/>
      <c r="H110" s="78"/>
      <c r="I110" s="78"/>
      <c r="J110" s="78"/>
      <c r="K110" s="78"/>
      <c r="L110" s="78"/>
      <c r="M110" s="78"/>
      <c r="N110" s="78"/>
      <c r="O110" s="78"/>
      <c r="P110" s="78"/>
      <c r="Q110" s="78"/>
      <c r="R110" s="78"/>
      <c r="S110" s="78"/>
      <c r="T110" s="78"/>
    </row>
    <row r="111" spans="1:20" ht="15.5" x14ac:dyDescent="0.35">
      <c r="A111" s="78"/>
      <c r="B111" s="78"/>
      <c r="C111" s="78"/>
      <c r="D111" s="78"/>
      <c r="E111" s="78"/>
      <c r="F111" s="78"/>
      <c r="G111" s="78"/>
      <c r="H111" s="78"/>
      <c r="I111" s="78"/>
      <c r="J111" s="78"/>
      <c r="K111" s="78"/>
      <c r="L111" s="78"/>
      <c r="M111" s="78"/>
      <c r="N111" s="78"/>
      <c r="O111" s="78"/>
      <c r="P111" s="78"/>
      <c r="Q111" s="78"/>
      <c r="R111" s="78"/>
      <c r="S111" s="78"/>
      <c r="T111" s="78"/>
    </row>
    <row r="112" spans="1:20" ht="15.5" x14ac:dyDescent="0.35">
      <c r="A112" s="78"/>
      <c r="B112" s="78"/>
      <c r="C112" s="78"/>
      <c r="D112" s="78"/>
      <c r="E112" s="78"/>
      <c r="F112" s="78"/>
      <c r="G112" s="78"/>
      <c r="H112" s="78"/>
      <c r="I112" s="78"/>
      <c r="J112" s="78"/>
      <c r="K112" s="78"/>
      <c r="L112" s="78"/>
      <c r="M112" s="78"/>
      <c r="N112" s="78"/>
      <c r="O112" s="78"/>
      <c r="P112" s="78"/>
      <c r="Q112" s="78"/>
      <c r="R112" s="78"/>
      <c r="S112" s="78"/>
      <c r="T112" s="78"/>
    </row>
    <row r="113" spans="1:20" ht="15.5" x14ac:dyDescent="0.35">
      <c r="A113" s="78"/>
      <c r="B113" s="78"/>
      <c r="C113" s="78"/>
      <c r="D113" s="78"/>
      <c r="E113" s="78"/>
      <c r="F113" s="78"/>
      <c r="G113" s="78"/>
      <c r="H113" s="78"/>
      <c r="I113" s="78"/>
      <c r="J113" s="78"/>
      <c r="K113" s="78"/>
      <c r="L113" s="78"/>
      <c r="M113" s="78"/>
      <c r="N113" s="78"/>
      <c r="O113" s="78"/>
      <c r="P113" s="78"/>
      <c r="Q113" s="78"/>
      <c r="R113" s="78"/>
      <c r="S113" s="78"/>
      <c r="T113" s="78"/>
    </row>
  </sheetData>
  <mergeCells count="1">
    <mergeCell ref="A57:D57"/>
  </mergeCells>
  <pageMargins left="0.75" right="0.75" top="1" bottom="1" header="0.5" footer="0.5"/>
  <pageSetup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7B7FB7-D40F-4064-8FFC-900D674A6809}">
  <dimension ref="A1:CV153"/>
  <sheetViews>
    <sheetView workbookViewId="0">
      <pane xSplit="3" ySplit="2" topLeftCell="D3" activePane="bottomRight" state="frozen"/>
      <selection activeCell="O44" sqref="O44"/>
      <selection pane="topRight" activeCell="O44" sqref="O44"/>
      <selection pane="bottomLeft" activeCell="O44" sqref="O44"/>
      <selection pane="bottomRight" activeCell="K8" sqref="K8"/>
    </sheetView>
  </sheetViews>
  <sheetFormatPr defaultColWidth="9.1796875" defaultRowHeight="12.5" x14ac:dyDescent="0.25"/>
  <cols>
    <col min="1" max="16384" width="9.1796875" style="18"/>
  </cols>
  <sheetData>
    <row r="1" spans="1:100" ht="15.5" x14ac:dyDescent="0.35">
      <c r="A1" s="78" t="s">
        <v>146</v>
      </c>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8"/>
      <c r="AN1" s="78"/>
      <c r="AO1" s="78"/>
      <c r="AP1" s="78"/>
      <c r="AQ1" s="78"/>
      <c r="AR1" s="78"/>
      <c r="AS1" s="78"/>
      <c r="AT1" s="78"/>
      <c r="AU1" s="78"/>
      <c r="AV1" s="78"/>
      <c r="AW1" s="78"/>
      <c r="AX1" s="78"/>
      <c r="AY1" s="78"/>
      <c r="AZ1" s="78"/>
      <c r="BA1" s="78"/>
      <c r="BB1" s="78"/>
      <c r="BC1" s="78"/>
      <c r="BD1" s="78"/>
      <c r="BE1" s="78"/>
      <c r="BF1" s="78"/>
      <c r="BG1" s="78"/>
      <c r="BH1" s="78"/>
      <c r="BI1" s="78"/>
      <c r="BJ1" s="78"/>
      <c r="BK1" s="78"/>
      <c r="BL1" s="78"/>
      <c r="BM1" s="78"/>
      <c r="BN1" s="78"/>
      <c r="BO1" s="78"/>
      <c r="BP1" s="78"/>
      <c r="BQ1" s="78"/>
      <c r="BR1" s="78"/>
      <c r="BS1" s="78"/>
      <c r="BT1" s="78"/>
      <c r="BU1" s="78"/>
      <c r="BV1" s="78"/>
      <c r="BW1" s="78"/>
      <c r="BX1" s="78"/>
      <c r="BY1" s="78"/>
      <c r="BZ1" s="78"/>
      <c r="CA1" s="78"/>
      <c r="CB1" s="78"/>
      <c r="CC1" s="78"/>
      <c r="CD1" s="78"/>
      <c r="CE1" s="78"/>
      <c r="CF1" s="78"/>
      <c r="CG1" s="78"/>
      <c r="CH1" s="78"/>
      <c r="CI1" s="78"/>
      <c r="CJ1" s="78"/>
      <c r="CK1" s="78"/>
      <c r="CL1" s="78"/>
      <c r="CM1" s="78"/>
      <c r="CN1" s="78"/>
      <c r="CO1" s="78"/>
      <c r="CP1" s="78"/>
      <c r="CQ1" s="78"/>
      <c r="CR1" s="78"/>
      <c r="CS1" s="78"/>
      <c r="CT1" s="78"/>
      <c r="CU1" s="78"/>
      <c r="CV1" s="78"/>
    </row>
    <row r="2" spans="1:100" ht="15.5" x14ac:dyDescent="0.35">
      <c r="A2" s="78" t="s">
        <v>147</v>
      </c>
      <c r="B2" s="78" t="s">
        <v>148</v>
      </c>
      <c r="C2" s="78" t="s">
        <v>149</v>
      </c>
      <c r="D2" s="78" t="s">
        <v>150</v>
      </c>
      <c r="E2" s="78" t="s">
        <v>151</v>
      </c>
      <c r="F2" s="78" t="s">
        <v>152</v>
      </c>
      <c r="G2" s="78" t="s">
        <v>153</v>
      </c>
      <c r="H2" s="78" t="s">
        <v>154</v>
      </c>
      <c r="I2" s="78" t="s">
        <v>155</v>
      </c>
      <c r="J2" s="78" t="s">
        <v>156</v>
      </c>
      <c r="K2" s="78" t="s">
        <v>157</v>
      </c>
      <c r="L2" s="78" t="s">
        <v>158</v>
      </c>
      <c r="M2" s="78" t="s">
        <v>159</v>
      </c>
      <c r="N2" s="78" t="s">
        <v>160</v>
      </c>
      <c r="O2" s="78" t="s">
        <v>161</v>
      </c>
      <c r="P2" s="78" t="s">
        <v>162</v>
      </c>
      <c r="Q2" s="78" t="s">
        <v>163</v>
      </c>
      <c r="R2" s="78" t="s">
        <v>164</v>
      </c>
      <c r="S2" s="78" t="s">
        <v>165</v>
      </c>
      <c r="T2" s="78" t="s">
        <v>166</v>
      </c>
      <c r="U2" s="78" t="s">
        <v>167</v>
      </c>
      <c r="V2" s="78" t="s">
        <v>168</v>
      </c>
      <c r="W2" s="78" t="s">
        <v>169</v>
      </c>
      <c r="X2" s="78" t="s">
        <v>170</v>
      </c>
      <c r="Y2" s="78" t="s">
        <v>171</v>
      </c>
      <c r="Z2" s="78" t="s">
        <v>172</v>
      </c>
      <c r="AA2" s="78" t="s">
        <v>173</v>
      </c>
      <c r="AB2" s="78" t="s">
        <v>174</v>
      </c>
      <c r="AC2" s="78" t="s">
        <v>175</v>
      </c>
      <c r="AD2" s="78" t="s">
        <v>176</v>
      </c>
      <c r="AE2" s="78" t="s">
        <v>177</v>
      </c>
      <c r="AF2" s="78" t="s">
        <v>178</v>
      </c>
      <c r="AG2" s="78" t="s">
        <v>179</v>
      </c>
      <c r="AH2" s="78" t="s">
        <v>180</v>
      </c>
      <c r="AI2" s="78" t="s">
        <v>181</v>
      </c>
      <c r="AJ2" s="78" t="s">
        <v>182</v>
      </c>
      <c r="AK2" s="78" t="s">
        <v>183</v>
      </c>
      <c r="AL2" s="78" t="s">
        <v>184</v>
      </c>
      <c r="AM2" s="78" t="s">
        <v>185</v>
      </c>
      <c r="AN2" s="78" t="s">
        <v>186</v>
      </c>
      <c r="AO2" s="78" t="s">
        <v>187</v>
      </c>
      <c r="AP2" s="78" t="s">
        <v>188</v>
      </c>
      <c r="AQ2" s="78" t="s">
        <v>189</v>
      </c>
      <c r="AR2" s="78" t="s">
        <v>190</v>
      </c>
      <c r="AS2" s="78" t="s">
        <v>191</v>
      </c>
      <c r="AT2" s="78" t="s">
        <v>192</v>
      </c>
      <c r="AU2" s="78" t="s">
        <v>193</v>
      </c>
      <c r="AV2" s="78" t="s">
        <v>194</v>
      </c>
      <c r="AW2" s="78" t="s">
        <v>195</v>
      </c>
      <c r="AX2" s="78" t="s">
        <v>196</v>
      </c>
      <c r="AY2" s="78" t="s">
        <v>197</v>
      </c>
      <c r="AZ2" s="78" t="s">
        <v>198</v>
      </c>
      <c r="BA2" s="78" t="s">
        <v>199</v>
      </c>
      <c r="BB2" s="78" t="s">
        <v>200</v>
      </c>
      <c r="BC2" s="78" t="s">
        <v>201</v>
      </c>
      <c r="BD2" s="78" t="s">
        <v>202</v>
      </c>
      <c r="BE2" s="78" t="s">
        <v>203</v>
      </c>
      <c r="BF2" s="78" t="s">
        <v>204</v>
      </c>
      <c r="BG2" s="78" t="s">
        <v>205</v>
      </c>
      <c r="BH2" s="78" t="s">
        <v>206</v>
      </c>
      <c r="BI2" s="78" t="s">
        <v>207</v>
      </c>
      <c r="BJ2" s="78" t="s">
        <v>208</v>
      </c>
      <c r="BK2" s="78" t="s">
        <v>209</v>
      </c>
      <c r="BL2" s="78" t="s">
        <v>210</v>
      </c>
      <c r="BM2" s="78" t="s">
        <v>211</v>
      </c>
      <c r="BN2" s="78" t="s">
        <v>212</v>
      </c>
      <c r="BO2" s="78" t="s">
        <v>213</v>
      </c>
      <c r="BP2" s="78" t="s">
        <v>214</v>
      </c>
      <c r="BQ2" s="78" t="s">
        <v>215</v>
      </c>
      <c r="BR2" s="78" t="s">
        <v>216</v>
      </c>
      <c r="BS2" s="78" t="s">
        <v>217</v>
      </c>
      <c r="BT2" s="78" t="s">
        <v>218</v>
      </c>
      <c r="BU2" s="78" t="s">
        <v>219</v>
      </c>
      <c r="BV2" s="78" t="s">
        <v>220</v>
      </c>
      <c r="BW2" s="78" t="s">
        <v>221</v>
      </c>
      <c r="BX2" s="78" t="s">
        <v>222</v>
      </c>
      <c r="BY2" s="78" t="s">
        <v>223</v>
      </c>
      <c r="BZ2" s="78" t="s">
        <v>224</v>
      </c>
      <c r="CA2" s="78" t="s">
        <v>225</v>
      </c>
      <c r="CB2" s="78" t="s">
        <v>226</v>
      </c>
      <c r="CC2" s="78" t="s">
        <v>227</v>
      </c>
      <c r="CD2" s="78" t="s">
        <v>228</v>
      </c>
      <c r="CE2" s="78" t="s">
        <v>229</v>
      </c>
      <c r="CF2" s="78" t="s">
        <v>230</v>
      </c>
      <c r="CG2" s="78" t="s">
        <v>231</v>
      </c>
      <c r="CH2" s="78" t="s">
        <v>232</v>
      </c>
      <c r="CI2" s="78" t="s">
        <v>233</v>
      </c>
      <c r="CJ2" s="78" t="s">
        <v>234</v>
      </c>
      <c r="CK2" s="78" t="s">
        <v>235</v>
      </c>
      <c r="CL2" s="78" t="s">
        <v>236</v>
      </c>
      <c r="CM2" s="78" t="s">
        <v>237</v>
      </c>
      <c r="CN2" s="78" t="s">
        <v>238</v>
      </c>
      <c r="CO2" s="78" t="s">
        <v>239</v>
      </c>
      <c r="CP2" s="78" t="s">
        <v>240</v>
      </c>
      <c r="CQ2" s="78" t="s">
        <v>241</v>
      </c>
      <c r="CR2" s="78" t="s">
        <v>242</v>
      </c>
      <c r="CS2" s="78" t="s">
        <v>243</v>
      </c>
      <c r="CT2" s="78" t="s">
        <v>244</v>
      </c>
      <c r="CU2" s="78"/>
      <c r="CV2" s="78"/>
    </row>
    <row r="3" spans="1:100" ht="15.5" x14ac:dyDescent="0.35">
      <c r="A3" s="78" t="s">
        <v>245</v>
      </c>
      <c r="B3" s="78" t="s">
        <v>246</v>
      </c>
      <c r="C3" s="78" t="s">
        <v>247</v>
      </c>
      <c r="D3" s="78">
        <v>1.1000000000000001</v>
      </c>
      <c r="E3" s="78">
        <v>0</v>
      </c>
      <c r="F3" s="78" t="s">
        <v>248</v>
      </c>
      <c r="G3" s="78">
        <v>0</v>
      </c>
      <c r="H3" s="78" t="s">
        <v>248</v>
      </c>
      <c r="I3" s="78">
        <v>0</v>
      </c>
      <c r="J3" s="78"/>
      <c r="K3" s="78">
        <v>0</v>
      </c>
      <c r="L3" s="78" t="s">
        <v>248</v>
      </c>
      <c r="M3" s="78">
        <v>0</v>
      </c>
      <c r="N3" s="78" t="s">
        <v>248</v>
      </c>
      <c r="O3" s="78">
        <v>0</v>
      </c>
      <c r="P3" s="78" t="s">
        <v>248</v>
      </c>
      <c r="Q3" s="78">
        <v>7.3</v>
      </c>
      <c r="R3" s="78"/>
      <c r="S3" s="78">
        <v>17.27</v>
      </c>
      <c r="T3" s="78"/>
      <c r="U3" s="78">
        <v>3.23</v>
      </c>
      <c r="V3" s="78"/>
      <c r="W3" s="78">
        <v>3.31</v>
      </c>
      <c r="X3" s="78"/>
      <c r="Y3" s="78">
        <v>4.2699999999999996</v>
      </c>
      <c r="Z3" s="78"/>
      <c r="AA3" s="78">
        <v>12.08</v>
      </c>
      <c r="AB3" s="78"/>
      <c r="AC3" s="78">
        <v>35.42</v>
      </c>
      <c r="AD3" s="78"/>
      <c r="AE3" s="78">
        <v>29.23</v>
      </c>
      <c r="AF3" s="78"/>
      <c r="AG3" s="78">
        <v>44.22</v>
      </c>
      <c r="AH3" s="78"/>
      <c r="AI3" s="78">
        <v>120.33</v>
      </c>
      <c r="AJ3" s="78"/>
      <c r="AK3" s="78">
        <v>143.72999999999999</v>
      </c>
      <c r="AL3" s="78"/>
      <c r="AM3" s="78">
        <v>130.76</v>
      </c>
      <c r="AN3" s="78"/>
      <c r="AO3" s="78">
        <v>142.34</v>
      </c>
      <c r="AP3" s="78"/>
      <c r="AQ3" s="78">
        <v>145.43</v>
      </c>
      <c r="AR3" s="78"/>
      <c r="AS3" s="78">
        <v>70.81</v>
      </c>
      <c r="AT3" s="78" t="s">
        <v>249</v>
      </c>
      <c r="AU3" s="78">
        <v>188.92</v>
      </c>
      <c r="AV3" s="78"/>
      <c r="AW3" s="78">
        <v>231.15</v>
      </c>
      <c r="AX3" s="78"/>
      <c r="AY3" s="78">
        <v>258.7</v>
      </c>
      <c r="AZ3" s="78"/>
      <c r="BA3" s="78">
        <v>228.69</v>
      </c>
      <c r="BB3" s="78"/>
      <c r="BC3" s="78">
        <v>252.08</v>
      </c>
      <c r="BD3" s="78"/>
      <c r="BE3" s="78">
        <v>300.64999999999998</v>
      </c>
      <c r="BF3" s="78"/>
      <c r="BG3" s="78">
        <v>245.58</v>
      </c>
      <c r="BH3" s="78"/>
      <c r="BI3" s="78">
        <v>337.43</v>
      </c>
      <c r="BJ3" s="78"/>
      <c r="BK3" s="78">
        <v>407.63</v>
      </c>
      <c r="BL3" s="78"/>
      <c r="BM3" s="78">
        <v>436.58</v>
      </c>
      <c r="BN3" s="78"/>
      <c r="BO3" s="78">
        <v>342.34</v>
      </c>
      <c r="BP3" s="78"/>
      <c r="BQ3" s="78">
        <v>201.09</v>
      </c>
      <c r="BR3" s="78"/>
      <c r="BS3" s="78">
        <v>186.51</v>
      </c>
      <c r="BT3" s="78"/>
      <c r="BU3" s="78">
        <v>229.81</v>
      </c>
      <c r="BV3" s="78"/>
      <c r="BW3" s="78">
        <v>214.37</v>
      </c>
      <c r="BX3" s="78"/>
      <c r="BY3" s="78">
        <v>193.2</v>
      </c>
      <c r="BZ3" s="78"/>
      <c r="CA3" s="78">
        <v>242.14</v>
      </c>
      <c r="CB3" s="78"/>
      <c r="CC3" s="78">
        <v>209.54</v>
      </c>
      <c r="CD3" s="78"/>
      <c r="CE3" s="78">
        <v>211.93</v>
      </c>
      <c r="CF3" s="78"/>
      <c r="CG3" s="78">
        <v>326.13</v>
      </c>
      <c r="CH3" s="78"/>
      <c r="CI3" s="78">
        <v>312.91000000000003</v>
      </c>
      <c r="CJ3" s="78"/>
      <c r="CK3" s="78">
        <v>332.77</v>
      </c>
      <c r="CL3" s="78"/>
      <c r="CM3" s="78">
        <v>317.82</v>
      </c>
      <c r="CN3" s="78"/>
      <c r="CO3" s="78">
        <v>184.22</v>
      </c>
      <c r="CP3" s="78"/>
      <c r="CQ3" s="78">
        <v>268.79000000000002</v>
      </c>
      <c r="CR3" s="78"/>
      <c r="CS3" s="78">
        <v>311.75</v>
      </c>
      <c r="CT3" s="78"/>
      <c r="CU3" s="78"/>
      <c r="CV3" s="78"/>
    </row>
    <row r="4" spans="1:100" ht="15.5" x14ac:dyDescent="0.35">
      <c r="A4" s="78" t="s">
        <v>250</v>
      </c>
      <c r="B4" s="78" t="s">
        <v>246</v>
      </c>
      <c r="C4" s="78" t="s">
        <v>251</v>
      </c>
      <c r="D4" s="78">
        <v>1.2</v>
      </c>
      <c r="E4" s="78">
        <v>0</v>
      </c>
      <c r="F4" s="78" t="s">
        <v>249</v>
      </c>
      <c r="G4" s="78">
        <v>0</v>
      </c>
      <c r="H4" s="78" t="s">
        <v>249</v>
      </c>
      <c r="I4" s="78">
        <v>833.98</v>
      </c>
      <c r="J4" s="78"/>
      <c r="K4" s="78">
        <v>220.37</v>
      </c>
      <c r="L4" s="78" t="s">
        <v>249</v>
      </c>
      <c r="M4" s="78">
        <v>0</v>
      </c>
      <c r="N4" s="78" t="s">
        <v>249</v>
      </c>
      <c r="O4" s="78">
        <v>0</v>
      </c>
      <c r="P4" s="78" t="s">
        <v>249</v>
      </c>
      <c r="Q4" s="78">
        <v>2169.9899999999998</v>
      </c>
      <c r="R4" s="78"/>
      <c r="S4" s="78">
        <v>2039.12</v>
      </c>
      <c r="T4" s="78"/>
      <c r="U4" s="78">
        <v>2349.16</v>
      </c>
      <c r="V4" s="78"/>
      <c r="W4" s="78">
        <v>2216.9699999999998</v>
      </c>
      <c r="X4" s="78"/>
      <c r="Y4" s="78">
        <v>1944.87</v>
      </c>
      <c r="Z4" s="78"/>
      <c r="AA4" s="78">
        <v>1772.97</v>
      </c>
      <c r="AB4" s="78"/>
      <c r="AC4" s="78">
        <v>1673.44</v>
      </c>
      <c r="AD4" s="78"/>
      <c r="AE4" s="78">
        <v>1767.82</v>
      </c>
      <c r="AF4" s="78"/>
      <c r="AG4" s="78">
        <v>1749.17</v>
      </c>
      <c r="AH4" s="78"/>
      <c r="AI4" s="78">
        <v>2590.5100000000002</v>
      </c>
      <c r="AJ4" s="78"/>
      <c r="AK4" s="78">
        <v>1952.9</v>
      </c>
      <c r="AL4" s="78"/>
      <c r="AM4" s="78">
        <v>2016.01</v>
      </c>
      <c r="AN4" s="78"/>
      <c r="AO4" s="78">
        <v>2347.65</v>
      </c>
      <c r="AP4" s="78"/>
      <c r="AQ4" s="78">
        <v>2164.64</v>
      </c>
      <c r="AR4" s="78"/>
      <c r="AS4" s="78">
        <v>2525.5700000000002</v>
      </c>
      <c r="AT4" s="78" t="s">
        <v>249</v>
      </c>
      <c r="AU4" s="78">
        <v>2954.57</v>
      </c>
      <c r="AV4" s="78"/>
      <c r="AW4" s="78">
        <v>2999.31</v>
      </c>
      <c r="AX4" s="78"/>
      <c r="AY4" s="78">
        <v>3475.38</v>
      </c>
      <c r="AZ4" s="78"/>
      <c r="BA4" s="78">
        <v>2834.33</v>
      </c>
      <c r="BB4" s="78"/>
      <c r="BC4" s="78">
        <v>3836.75</v>
      </c>
      <c r="BD4" s="78"/>
      <c r="BE4" s="78">
        <v>3419.38</v>
      </c>
      <c r="BF4" s="78"/>
      <c r="BG4" s="78">
        <v>3538.09</v>
      </c>
      <c r="BH4" s="78"/>
      <c r="BI4" s="78">
        <v>4745.17</v>
      </c>
      <c r="BJ4" s="78"/>
      <c r="BK4" s="78">
        <v>5743.91</v>
      </c>
      <c r="BL4" s="78"/>
      <c r="BM4" s="78">
        <v>5739.33</v>
      </c>
      <c r="BN4" s="78"/>
      <c r="BO4" s="78">
        <v>5371.19</v>
      </c>
      <c r="BP4" s="78"/>
      <c r="BQ4" s="78">
        <v>3431.4</v>
      </c>
      <c r="BR4" s="78"/>
      <c r="BS4" s="78">
        <v>2437.75</v>
      </c>
      <c r="BT4" s="78"/>
      <c r="BU4" s="78">
        <v>2607.13</v>
      </c>
      <c r="BV4" s="78"/>
      <c r="BW4" s="78">
        <v>2795.6</v>
      </c>
      <c r="BX4" s="78"/>
      <c r="BY4" s="78">
        <v>3114.6</v>
      </c>
      <c r="BZ4" s="78"/>
      <c r="CA4" s="78">
        <v>3496.7</v>
      </c>
      <c r="CB4" s="78"/>
      <c r="CC4" s="78">
        <v>3682.18</v>
      </c>
      <c r="CD4" s="78"/>
      <c r="CE4" s="78">
        <v>3495.72</v>
      </c>
      <c r="CF4" s="78"/>
      <c r="CG4" s="78">
        <v>3438.67</v>
      </c>
      <c r="CH4" s="78"/>
      <c r="CI4" s="78">
        <v>3722.99</v>
      </c>
      <c r="CJ4" s="78"/>
      <c r="CK4" s="78">
        <v>4181.28</v>
      </c>
      <c r="CL4" s="78"/>
      <c r="CM4" s="78">
        <v>4269.13</v>
      </c>
      <c r="CN4" s="78"/>
      <c r="CO4" s="78">
        <v>4316.66</v>
      </c>
      <c r="CP4" s="78"/>
      <c r="CQ4" s="78">
        <v>4421.34</v>
      </c>
      <c r="CR4" s="78"/>
      <c r="CS4" s="78">
        <v>4483.6099999999997</v>
      </c>
      <c r="CT4" s="78"/>
      <c r="CU4" s="78"/>
      <c r="CV4" s="78"/>
    </row>
    <row r="5" spans="1:100" ht="15.5" x14ac:dyDescent="0.35">
      <c r="A5" s="78" t="s">
        <v>250</v>
      </c>
      <c r="B5" s="78" t="s">
        <v>252</v>
      </c>
      <c r="C5" s="78" t="s">
        <v>251</v>
      </c>
      <c r="D5" s="78">
        <v>1.2</v>
      </c>
      <c r="E5" s="78">
        <v>0</v>
      </c>
      <c r="F5" s="78"/>
      <c r="G5" s="78">
        <v>0</v>
      </c>
      <c r="H5" s="78"/>
      <c r="I5" s="78">
        <v>0</v>
      </c>
      <c r="J5" s="78"/>
      <c r="K5" s="78">
        <v>0</v>
      </c>
      <c r="L5" s="78" t="s">
        <v>248</v>
      </c>
      <c r="M5" s="78">
        <v>0</v>
      </c>
      <c r="N5" s="78"/>
      <c r="O5" s="78">
        <v>0</v>
      </c>
      <c r="P5" s="78"/>
      <c r="Q5" s="78">
        <v>0</v>
      </c>
      <c r="R5" s="78"/>
      <c r="S5" s="78">
        <v>0</v>
      </c>
      <c r="T5" s="78"/>
      <c r="U5" s="78">
        <v>0</v>
      </c>
      <c r="V5" s="78"/>
      <c r="W5" s="78">
        <v>0</v>
      </c>
      <c r="X5" s="78"/>
      <c r="Y5" s="78">
        <v>0</v>
      </c>
      <c r="Z5" s="78"/>
      <c r="AA5" s="78">
        <v>0</v>
      </c>
      <c r="AB5" s="78"/>
      <c r="AC5" s="78">
        <v>0</v>
      </c>
      <c r="AD5" s="78"/>
      <c r="AE5" s="78">
        <v>0</v>
      </c>
      <c r="AF5" s="78"/>
      <c r="AG5" s="78">
        <v>0</v>
      </c>
      <c r="AH5" s="78"/>
      <c r="AI5" s="78">
        <v>0</v>
      </c>
      <c r="AJ5" s="78"/>
      <c r="AK5" s="78">
        <v>0</v>
      </c>
      <c r="AL5" s="78"/>
      <c r="AM5" s="78">
        <v>0</v>
      </c>
      <c r="AN5" s="78"/>
      <c r="AO5" s="78">
        <v>0</v>
      </c>
      <c r="AP5" s="78"/>
      <c r="AQ5" s="78">
        <v>0</v>
      </c>
      <c r="AR5" s="78"/>
      <c r="AS5" s="78">
        <v>0</v>
      </c>
      <c r="AT5" s="78"/>
      <c r="AU5" s="78">
        <v>0</v>
      </c>
      <c r="AV5" s="78"/>
      <c r="AW5" s="78">
        <v>0</v>
      </c>
      <c r="AX5" s="78"/>
      <c r="AY5" s="78">
        <v>0</v>
      </c>
      <c r="AZ5" s="78"/>
      <c r="BA5" s="78">
        <v>0</v>
      </c>
      <c r="BB5" s="78"/>
      <c r="BC5" s="78">
        <v>0</v>
      </c>
      <c r="BD5" s="78"/>
      <c r="BE5" s="78">
        <v>0</v>
      </c>
      <c r="BF5" s="78"/>
      <c r="BG5" s="78">
        <v>0</v>
      </c>
      <c r="BH5" s="78"/>
      <c r="BI5" s="78">
        <v>0</v>
      </c>
      <c r="BJ5" s="78"/>
      <c r="BK5" s="78">
        <v>0</v>
      </c>
      <c r="BL5" s="78"/>
      <c r="BM5" s="78">
        <v>0</v>
      </c>
      <c r="BN5" s="78"/>
      <c r="BO5" s="78">
        <v>0</v>
      </c>
      <c r="BP5" s="78"/>
      <c r="BQ5" s="78">
        <v>0</v>
      </c>
      <c r="BR5" s="78"/>
      <c r="BS5" s="78">
        <v>0</v>
      </c>
      <c r="BT5" s="78"/>
      <c r="BU5" s="78">
        <v>0</v>
      </c>
      <c r="BV5" s="78"/>
      <c r="BW5" s="78">
        <v>0</v>
      </c>
      <c r="BX5" s="78"/>
      <c r="BY5" s="78">
        <v>0</v>
      </c>
      <c r="BZ5" s="78"/>
      <c r="CA5" s="78">
        <v>0</v>
      </c>
      <c r="CB5" s="78"/>
      <c r="CC5" s="78">
        <v>0</v>
      </c>
      <c r="CD5" s="78"/>
      <c r="CE5" s="78">
        <v>0</v>
      </c>
      <c r="CF5" s="78"/>
      <c r="CG5" s="78">
        <v>0</v>
      </c>
      <c r="CH5" s="78"/>
      <c r="CI5" s="78">
        <v>0</v>
      </c>
      <c r="CJ5" s="78"/>
      <c r="CK5" s="78">
        <v>0</v>
      </c>
      <c r="CL5" s="78"/>
      <c r="CM5" s="78">
        <v>0</v>
      </c>
      <c r="CN5" s="78"/>
      <c r="CO5" s="78">
        <v>0</v>
      </c>
      <c r="CP5" s="78"/>
      <c r="CQ5" s="78">
        <v>0</v>
      </c>
      <c r="CR5" s="78"/>
      <c r="CS5" s="78">
        <v>0</v>
      </c>
      <c r="CT5" s="78"/>
      <c r="CU5" s="78"/>
      <c r="CV5" s="78"/>
    </row>
    <row r="6" spans="1:100" ht="15.5" x14ac:dyDescent="0.35">
      <c r="A6" s="78" t="s">
        <v>253</v>
      </c>
      <c r="B6" s="78" t="s">
        <v>246</v>
      </c>
      <c r="C6" s="78" t="s">
        <v>254</v>
      </c>
      <c r="D6" s="78">
        <v>2</v>
      </c>
      <c r="E6" s="78">
        <v>0</v>
      </c>
      <c r="F6" s="78" t="s">
        <v>248</v>
      </c>
      <c r="G6" s="78">
        <v>0</v>
      </c>
      <c r="H6" s="78" t="s">
        <v>248</v>
      </c>
      <c r="I6" s="78">
        <v>5.52</v>
      </c>
      <c r="J6" s="78"/>
      <c r="K6" s="78">
        <v>0</v>
      </c>
      <c r="L6" s="78" t="s">
        <v>249</v>
      </c>
      <c r="M6" s="78">
        <v>0</v>
      </c>
      <c r="N6" s="78" t="s">
        <v>248</v>
      </c>
      <c r="O6" s="78">
        <v>0</v>
      </c>
      <c r="P6" s="78" t="s">
        <v>248</v>
      </c>
      <c r="Q6" s="78">
        <v>0</v>
      </c>
      <c r="R6" s="78"/>
      <c r="S6" s="78">
        <v>0</v>
      </c>
      <c r="T6" s="78"/>
      <c r="U6" s="78">
        <v>2.0099999999999998</v>
      </c>
      <c r="V6" s="78"/>
      <c r="W6" s="78">
        <v>0.34</v>
      </c>
      <c r="X6" s="78"/>
      <c r="Y6" s="78">
        <v>0</v>
      </c>
      <c r="Z6" s="78"/>
      <c r="AA6" s="78">
        <v>0</v>
      </c>
      <c r="AB6" s="78"/>
      <c r="AC6" s="78">
        <v>0</v>
      </c>
      <c r="AD6" s="78"/>
      <c r="AE6" s="78">
        <v>0</v>
      </c>
      <c r="AF6" s="78"/>
      <c r="AG6" s="78">
        <v>0</v>
      </c>
      <c r="AH6" s="78"/>
      <c r="AI6" s="78">
        <v>7.96</v>
      </c>
      <c r="AJ6" s="78"/>
      <c r="AK6" s="78">
        <v>6.86</v>
      </c>
      <c r="AL6" s="78"/>
      <c r="AM6" s="78">
        <v>5.3</v>
      </c>
      <c r="AN6" s="78"/>
      <c r="AO6" s="78">
        <v>4.9800000000000004</v>
      </c>
      <c r="AP6" s="78"/>
      <c r="AQ6" s="78">
        <v>9.9499999999999993</v>
      </c>
      <c r="AR6" s="78"/>
      <c r="AS6" s="78">
        <v>5.75</v>
      </c>
      <c r="AT6" s="78"/>
      <c r="AU6" s="78">
        <v>9.43</v>
      </c>
      <c r="AV6" s="78"/>
      <c r="AW6" s="78">
        <v>0</v>
      </c>
      <c r="AX6" s="78"/>
      <c r="AY6" s="78">
        <v>30.75</v>
      </c>
      <c r="AZ6" s="78"/>
      <c r="BA6" s="78">
        <v>18.63</v>
      </c>
      <c r="BB6" s="78"/>
      <c r="BC6" s="78">
        <v>34.06</v>
      </c>
      <c r="BD6" s="78"/>
      <c r="BE6" s="78">
        <v>31.72</v>
      </c>
      <c r="BF6" s="78"/>
      <c r="BG6" s="78">
        <v>53.6</v>
      </c>
      <c r="BH6" s="78"/>
      <c r="BI6" s="78">
        <v>46.56</v>
      </c>
      <c r="BJ6" s="78"/>
      <c r="BK6" s="78">
        <v>73.94</v>
      </c>
      <c r="BL6" s="78"/>
      <c r="BM6" s="78">
        <v>97.18</v>
      </c>
      <c r="BN6" s="78"/>
      <c r="BO6" s="78">
        <v>92.42</v>
      </c>
      <c r="BP6" s="78"/>
      <c r="BQ6" s="78">
        <v>43.83</v>
      </c>
      <c r="BR6" s="78"/>
      <c r="BS6" s="78">
        <v>21.16</v>
      </c>
      <c r="BT6" s="78"/>
      <c r="BU6" s="78">
        <v>21.06</v>
      </c>
      <c r="BV6" s="78"/>
      <c r="BW6" s="78">
        <v>28.64</v>
      </c>
      <c r="BX6" s="78"/>
      <c r="BY6" s="78">
        <v>33.74</v>
      </c>
      <c r="BZ6" s="78"/>
      <c r="CA6" s="78">
        <v>37.229999999999997</v>
      </c>
      <c r="CB6" s="78"/>
      <c r="CC6" s="78">
        <v>40.61</v>
      </c>
      <c r="CD6" s="78"/>
      <c r="CE6" s="78">
        <v>37.94</v>
      </c>
      <c r="CF6" s="78"/>
      <c r="CG6" s="78">
        <v>35.020000000000003</v>
      </c>
      <c r="CH6" s="78"/>
      <c r="CI6" s="78">
        <v>43.93</v>
      </c>
      <c r="CJ6" s="78"/>
      <c r="CK6" s="78">
        <v>39.86</v>
      </c>
      <c r="CL6" s="78"/>
      <c r="CM6" s="78">
        <v>40.01</v>
      </c>
      <c r="CN6" s="78"/>
      <c r="CO6" s="78">
        <v>39.200000000000003</v>
      </c>
      <c r="CP6" s="78"/>
      <c r="CQ6" s="78">
        <v>59.44</v>
      </c>
      <c r="CR6" s="78"/>
      <c r="CS6" s="78">
        <v>64.599999999999994</v>
      </c>
      <c r="CT6" s="78"/>
      <c r="CU6" s="78"/>
      <c r="CV6" s="78"/>
    </row>
    <row r="7" spans="1:100" ht="15.5" x14ac:dyDescent="0.35">
      <c r="A7" s="78" t="s">
        <v>255</v>
      </c>
      <c r="B7" s="78" t="s">
        <v>246</v>
      </c>
      <c r="C7" s="78" t="s">
        <v>256</v>
      </c>
      <c r="D7" s="78">
        <v>3.1</v>
      </c>
      <c r="E7" s="78">
        <v>0</v>
      </c>
      <c r="F7" s="78" t="s">
        <v>248</v>
      </c>
      <c r="G7" s="78">
        <v>0</v>
      </c>
      <c r="H7" s="78" t="s">
        <v>248</v>
      </c>
      <c r="I7" s="78">
        <v>0.87</v>
      </c>
      <c r="J7" s="78"/>
      <c r="K7" s="78">
        <v>0</v>
      </c>
      <c r="L7" s="78" t="s">
        <v>248</v>
      </c>
      <c r="M7" s="78">
        <v>0</v>
      </c>
      <c r="N7" s="78" t="s">
        <v>248</v>
      </c>
      <c r="O7" s="78">
        <v>0</v>
      </c>
      <c r="P7" s="78" t="s">
        <v>248</v>
      </c>
      <c r="Q7" s="78">
        <v>13.7</v>
      </c>
      <c r="R7" s="78"/>
      <c r="S7" s="78">
        <v>38.549999999999997</v>
      </c>
      <c r="T7" s="78"/>
      <c r="U7" s="78">
        <v>5.55</v>
      </c>
      <c r="V7" s="78"/>
      <c r="W7" s="78">
        <v>7.24</v>
      </c>
      <c r="X7" s="78"/>
      <c r="Y7" s="78">
        <v>189.26</v>
      </c>
      <c r="Z7" s="78"/>
      <c r="AA7" s="78">
        <v>353.68</v>
      </c>
      <c r="AB7" s="78"/>
      <c r="AC7" s="78">
        <v>268.43</v>
      </c>
      <c r="AD7" s="78"/>
      <c r="AE7" s="78">
        <v>240.62</v>
      </c>
      <c r="AF7" s="78"/>
      <c r="AG7" s="78">
        <v>94.58</v>
      </c>
      <c r="AH7" s="78"/>
      <c r="AI7" s="78">
        <v>178.67</v>
      </c>
      <c r="AJ7" s="78"/>
      <c r="AK7" s="78">
        <v>122.78</v>
      </c>
      <c r="AL7" s="78"/>
      <c r="AM7" s="78">
        <v>43.35</v>
      </c>
      <c r="AN7" s="78"/>
      <c r="AO7" s="78">
        <v>67.12</v>
      </c>
      <c r="AP7" s="78"/>
      <c r="AQ7" s="78">
        <v>197.35</v>
      </c>
      <c r="AR7" s="78"/>
      <c r="AS7" s="78">
        <v>319.83</v>
      </c>
      <c r="AT7" s="78"/>
      <c r="AU7" s="78">
        <v>668.88</v>
      </c>
      <c r="AV7" s="78"/>
      <c r="AW7" s="78">
        <v>746.61</v>
      </c>
      <c r="AX7" s="78"/>
      <c r="AY7" s="78">
        <v>151.71</v>
      </c>
      <c r="AZ7" s="78"/>
      <c r="BA7" s="78">
        <v>131.36000000000001</v>
      </c>
      <c r="BB7" s="78"/>
      <c r="BC7" s="78">
        <v>683.6</v>
      </c>
      <c r="BD7" s="78"/>
      <c r="BE7" s="78">
        <v>676.46</v>
      </c>
      <c r="BF7" s="78"/>
      <c r="BG7" s="78">
        <v>651.69000000000005</v>
      </c>
      <c r="BH7" s="78"/>
      <c r="BI7" s="78">
        <v>643.24</v>
      </c>
      <c r="BJ7" s="78"/>
      <c r="BK7" s="78">
        <v>771.55</v>
      </c>
      <c r="BL7" s="78"/>
      <c r="BM7" s="78">
        <v>837.75</v>
      </c>
      <c r="BN7" s="78"/>
      <c r="BO7" s="78">
        <v>769.18</v>
      </c>
      <c r="BP7" s="78"/>
      <c r="BQ7" s="78">
        <v>46.73</v>
      </c>
      <c r="BR7" s="78"/>
      <c r="BS7" s="78">
        <v>46.5</v>
      </c>
      <c r="BT7" s="78"/>
      <c r="BU7" s="78">
        <v>46.12</v>
      </c>
      <c r="BV7" s="78"/>
      <c r="BW7" s="78">
        <v>169.92</v>
      </c>
      <c r="BX7" s="78"/>
      <c r="BY7" s="78">
        <v>861.65</v>
      </c>
      <c r="BZ7" s="78"/>
      <c r="CA7" s="78">
        <v>889.02</v>
      </c>
      <c r="CB7" s="78"/>
      <c r="CC7" s="78">
        <v>843.69</v>
      </c>
      <c r="CD7" s="78"/>
      <c r="CE7" s="78">
        <v>716.75</v>
      </c>
      <c r="CF7" s="78" t="s">
        <v>249</v>
      </c>
      <c r="CG7" s="78">
        <v>323.25</v>
      </c>
      <c r="CH7" s="78"/>
      <c r="CI7" s="78">
        <v>247.76</v>
      </c>
      <c r="CJ7" s="78"/>
      <c r="CK7" s="78">
        <v>46.56</v>
      </c>
      <c r="CL7" s="78"/>
      <c r="CM7" s="78">
        <v>76.55</v>
      </c>
      <c r="CN7" s="78"/>
      <c r="CO7" s="78">
        <v>0</v>
      </c>
      <c r="CP7" s="78"/>
      <c r="CQ7" s="78">
        <v>34.64</v>
      </c>
      <c r="CR7" s="78"/>
      <c r="CS7" s="78">
        <v>101.43</v>
      </c>
      <c r="CT7" s="78"/>
      <c r="CU7" s="78"/>
      <c r="CV7" s="78"/>
    </row>
    <row r="8" spans="1:100" ht="15.5" x14ac:dyDescent="0.35">
      <c r="A8" s="78" t="s">
        <v>257</v>
      </c>
      <c r="B8" s="78" t="s">
        <v>258</v>
      </c>
      <c r="C8" s="78" t="s">
        <v>259</v>
      </c>
      <c r="D8" s="78">
        <v>3.2</v>
      </c>
      <c r="E8" s="78">
        <v>0</v>
      </c>
      <c r="F8" s="78" t="s">
        <v>248</v>
      </c>
      <c r="G8" s="78">
        <v>0</v>
      </c>
      <c r="H8" s="78" t="s">
        <v>248</v>
      </c>
      <c r="I8" s="78">
        <v>0</v>
      </c>
      <c r="J8" s="78"/>
      <c r="K8" s="78">
        <v>0</v>
      </c>
      <c r="L8" s="78" t="s">
        <v>248</v>
      </c>
      <c r="M8" s="78">
        <v>0</v>
      </c>
      <c r="N8" s="78" t="s">
        <v>248</v>
      </c>
      <c r="O8" s="78">
        <v>0</v>
      </c>
      <c r="P8" s="78" t="s">
        <v>248</v>
      </c>
      <c r="Q8" s="78">
        <v>0</v>
      </c>
      <c r="R8" s="78"/>
      <c r="S8" s="78">
        <v>0</v>
      </c>
      <c r="T8" s="78"/>
      <c r="U8" s="78">
        <v>0</v>
      </c>
      <c r="V8" s="78"/>
      <c r="W8" s="78">
        <v>0</v>
      </c>
      <c r="X8" s="78"/>
      <c r="Y8" s="78">
        <v>0</v>
      </c>
      <c r="Z8" s="78"/>
      <c r="AA8" s="78">
        <v>0</v>
      </c>
      <c r="AB8" s="78"/>
      <c r="AC8" s="78">
        <v>0</v>
      </c>
      <c r="AD8" s="78"/>
      <c r="AE8" s="78">
        <v>0</v>
      </c>
      <c r="AF8" s="78"/>
      <c r="AG8" s="78">
        <v>0</v>
      </c>
      <c r="AH8" s="78"/>
      <c r="AI8" s="78">
        <v>0</v>
      </c>
      <c r="AJ8" s="78"/>
      <c r="AK8" s="78">
        <v>0</v>
      </c>
      <c r="AL8" s="78"/>
      <c r="AM8" s="78">
        <v>0</v>
      </c>
      <c r="AN8" s="78"/>
      <c r="AO8" s="78">
        <v>0</v>
      </c>
      <c r="AP8" s="78"/>
      <c r="AQ8" s="78">
        <v>0</v>
      </c>
      <c r="AR8" s="78"/>
      <c r="AS8" s="78">
        <v>0</v>
      </c>
      <c r="AT8" s="78"/>
      <c r="AU8" s="78">
        <v>0</v>
      </c>
      <c r="AV8" s="78"/>
      <c r="AW8" s="78">
        <v>0</v>
      </c>
      <c r="AX8" s="78"/>
      <c r="AY8" s="78">
        <v>0</v>
      </c>
      <c r="AZ8" s="78"/>
      <c r="BA8" s="78">
        <v>0</v>
      </c>
      <c r="BB8" s="78"/>
      <c r="BC8" s="78">
        <v>0</v>
      </c>
      <c r="BD8" s="78"/>
      <c r="BE8" s="78">
        <v>0</v>
      </c>
      <c r="BF8" s="78"/>
      <c r="BG8" s="78">
        <v>0</v>
      </c>
      <c r="BH8" s="78"/>
      <c r="BI8" s="78">
        <v>0</v>
      </c>
      <c r="BJ8" s="78"/>
      <c r="BK8" s="78">
        <v>0</v>
      </c>
      <c r="BL8" s="78"/>
      <c r="BM8" s="78">
        <v>0</v>
      </c>
      <c r="BN8" s="78"/>
      <c r="BO8" s="78">
        <v>0</v>
      </c>
      <c r="BP8" s="78"/>
      <c r="BQ8" s="78">
        <v>0</v>
      </c>
      <c r="BR8" s="78"/>
      <c r="BS8" s="78">
        <v>0</v>
      </c>
      <c r="BT8" s="78"/>
      <c r="BU8" s="78">
        <v>0</v>
      </c>
      <c r="BV8" s="78"/>
      <c r="BW8" s="78">
        <v>0</v>
      </c>
      <c r="BX8" s="78"/>
      <c r="BY8" s="78">
        <v>0</v>
      </c>
      <c r="BZ8" s="78"/>
      <c r="CA8" s="78">
        <v>0</v>
      </c>
      <c r="CB8" s="78"/>
      <c r="CC8" s="78">
        <v>0</v>
      </c>
      <c r="CD8" s="78"/>
      <c r="CE8" s="78">
        <v>0</v>
      </c>
      <c r="CF8" s="78"/>
      <c r="CG8" s="78">
        <v>0</v>
      </c>
      <c r="CH8" s="78"/>
      <c r="CI8" s="78">
        <v>0</v>
      </c>
      <c r="CJ8" s="78"/>
      <c r="CK8" s="78">
        <v>0</v>
      </c>
      <c r="CL8" s="78"/>
      <c r="CM8" s="78">
        <v>0</v>
      </c>
      <c r="CN8" s="78"/>
      <c r="CO8" s="78">
        <v>0</v>
      </c>
      <c r="CP8" s="78"/>
      <c r="CQ8" s="78">
        <v>0</v>
      </c>
      <c r="CR8" s="78"/>
      <c r="CS8" s="78">
        <v>0</v>
      </c>
      <c r="CT8" s="78"/>
      <c r="CU8" s="78"/>
      <c r="CV8" s="78"/>
    </row>
    <row r="9" spans="1:100" ht="15.5" x14ac:dyDescent="0.35">
      <c r="A9" s="78" t="s">
        <v>257</v>
      </c>
      <c r="B9" s="78" t="s">
        <v>246</v>
      </c>
      <c r="C9" s="78" t="s">
        <v>259</v>
      </c>
      <c r="D9" s="78">
        <v>3.2</v>
      </c>
      <c r="E9" s="78">
        <v>0</v>
      </c>
      <c r="F9" s="78" t="s">
        <v>248</v>
      </c>
      <c r="G9" s="78">
        <v>0</v>
      </c>
      <c r="H9" s="78" t="s">
        <v>248</v>
      </c>
      <c r="I9" s="78">
        <v>0</v>
      </c>
      <c r="J9" s="78"/>
      <c r="K9" s="78">
        <v>0</v>
      </c>
      <c r="L9" s="78" t="s">
        <v>248</v>
      </c>
      <c r="M9" s="78">
        <v>0</v>
      </c>
      <c r="N9" s="78" t="s">
        <v>248</v>
      </c>
      <c r="O9" s="78">
        <v>0</v>
      </c>
      <c r="P9" s="78" t="s">
        <v>248</v>
      </c>
      <c r="Q9" s="78">
        <v>0</v>
      </c>
      <c r="R9" s="78"/>
      <c r="S9" s="78">
        <v>0</v>
      </c>
      <c r="T9" s="78"/>
      <c r="U9" s="78">
        <v>0.19</v>
      </c>
      <c r="V9" s="78"/>
      <c r="W9" s="78">
        <v>0</v>
      </c>
      <c r="X9" s="78"/>
      <c r="Y9" s="78">
        <v>0.85</v>
      </c>
      <c r="Z9" s="78"/>
      <c r="AA9" s="78">
        <v>2.13</v>
      </c>
      <c r="AB9" s="78"/>
      <c r="AC9" s="78">
        <v>0.28999999999999998</v>
      </c>
      <c r="AD9" s="78"/>
      <c r="AE9" s="78">
        <v>0</v>
      </c>
      <c r="AF9" s="78"/>
      <c r="AG9" s="78">
        <v>0</v>
      </c>
      <c r="AH9" s="78"/>
      <c r="AI9" s="78">
        <v>0</v>
      </c>
      <c r="AJ9" s="78"/>
      <c r="AK9" s="78">
        <v>2.29</v>
      </c>
      <c r="AL9" s="78"/>
      <c r="AM9" s="78">
        <v>0.37</v>
      </c>
      <c r="AN9" s="78"/>
      <c r="AO9" s="78">
        <v>0.32</v>
      </c>
      <c r="AP9" s="78"/>
      <c r="AQ9" s="78">
        <v>8.73</v>
      </c>
      <c r="AR9" s="78"/>
      <c r="AS9" s="78">
        <v>3.33</v>
      </c>
      <c r="AT9" s="78"/>
      <c r="AU9" s="78">
        <v>23.24</v>
      </c>
      <c r="AV9" s="78"/>
      <c r="AW9" s="78">
        <v>76.790000000000006</v>
      </c>
      <c r="AX9" s="78"/>
      <c r="AY9" s="78">
        <v>24.39</v>
      </c>
      <c r="AZ9" s="78"/>
      <c r="BA9" s="78">
        <v>8.6</v>
      </c>
      <c r="BB9" s="78"/>
      <c r="BC9" s="78">
        <v>90.19</v>
      </c>
      <c r="BD9" s="78"/>
      <c r="BE9" s="78">
        <v>118.13</v>
      </c>
      <c r="BF9" s="78"/>
      <c r="BG9" s="78">
        <v>153.33000000000001</v>
      </c>
      <c r="BH9" s="78"/>
      <c r="BI9" s="78">
        <v>158.05000000000001</v>
      </c>
      <c r="BJ9" s="78"/>
      <c r="BK9" s="78">
        <v>178.1</v>
      </c>
      <c r="BL9" s="78"/>
      <c r="BM9" s="78">
        <v>186.92</v>
      </c>
      <c r="BN9" s="78"/>
      <c r="BO9" s="78">
        <v>192.34</v>
      </c>
      <c r="BP9" s="78"/>
      <c r="BQ9" s="78">
        <v>11.93</v>
      </c>
      <c r="BR9" s="78"/>
      <c r="BS9" s="78">
        <v>0</v>
      </c>
      <c r="BT9" s="78"/>
      <c r="BU9" s="78">
        <v>0</v>
      </c>
      <c r="BV9" s="78"/>
      <c r="BW9" s="78">
        <v>4.72</v>
      </c>
      <c r="BX9" s="78"/>
      <c r="BY9" s="78">
        <v>49.34</v>
      </c>
      <c r="BZ9" s="78"/>
      <c r="CA9" s="78">
        <v>70.36</v>
      </c>
      <c r="CB9" s="78"/>
      <c r="CC9" s="78">
        <v>55.25</v>
      </c>
      <c r="CD9" s="78"/>
      <c r="CE9" s="78">
        <v>53.3</v>
      </c>
      <c r="CF9" s="78"/>
      <c r="CG9" s="78">
        <v>8.68</v>
      </c>
      <c r="CH9" s="78"/>
      <c r="CI9" s="78">
        <v>0</v>
      </c>
      <c r="CJ9" s="78"/>
      <c r="CK9" s="78">
        <v>0</v>
      </c>
      <c r="CL9" s="78"/>
      <c r="CM9" s="78">
        <v>0</v>
      </c>
      <c r="CN9" s="78"/>
      <c r="CO9" s="78">
        <v>0</v>
      </c>
      <c r="CP9" s="78"/>
      <c r="CQ9" s="78">
        <v>0</v>
      </c>
      <c r="CR9" s="78"/>
      <c r="CS9" s="78">
        <v>0</v>
      </c>
      <c r="CT9" s="78"/>
      <c r="CU9" s="78"/>
      <c r="CV9" s="78"/>
    </row>
    <row r="10" spans="1:100" ht="15.5" x14ac:dyDescent="0.35">
      <c r="A10" s="78" t="s">
        <v>260</v>
      </c>
      <c r="B10" s="78" t="s">
        <v>258</v>
      </c>
      <c r="C10" s="78" t="s">
        <v>261</v>
      </c>
      <c r="D10" s="78">
        <v>4</v>
      </c>
      <c r="E10" s="78">
        <v>0</v>
      </c>
      <c r="F10" s="78"/>
      <c r="G10" s="78">
        <v>0</v>
      </c>
      <c r="H10" s="78"/>
      <c r="I10" s="78">
        <v>0</v>
      </c>
      <c r="J10" s="78"/>
      <c r="K10" s="78">
        <v>0</v>
      </c>
      <c r="L10" s="78" t="s">
        <v>248</v>
      </c>
      <c r="M10" s="78">
        <v>0</v>
      </c>
      <c r="N10" s="78"/>
      <c r="O10" s="78">
        <v>0</v>
      </c>
      <c r="P10" s="78"/>
      <c r="Q10" s="78">
        <v>0</v>
      </c>
      <c r="R10" s="78"/>
      <c r="S10" s="78">
        <v>0</v>
      </c>
      <c r="T10" s="78"/>
      <c r="U10" s="78">
        <v>0</v>
      </c>
      <c r="V10" s="78"/>
      <c r="W10" s="78">
        <v>0</v>
      </c>
      <c r="X10" s="78"/>
      <c r="Y10" s="78">
        <v>0</v>
      </c>
      <c r="Z10" s="78"/>
      <c r="AA10" s="78">
        <v>0</v>
      </c>
      <c r="AB10" s="78"/>
      <c r="AC10" s="78">
        <v>0</v>
      </c>
      <c r="AD10" s="78"/>
      <c r="AE10" s="78">
        <v>0</v>
      </c>
      <c r="AF10" s="78"/>
      <c r="AG10" s="78">
        <v>0</v>
      </c>
      <c r="AH10" s="78"/>
      <c r="AI10" s="78">
        <v>0</v>
      </c>
      <c r="AJ10" s="78"/>
      <c r="AK10" s="78">
        <v>0</v>
      </c>
      <c r="AL10" s="78"/>
      <c r="AM10" s="78">
        <v>0</v>
      </c>
      <c r="AN10" s="78"/>
      <c r="AO10" s="78">
        <v>0</v>
      </c>
      <c r="AP10" s="78"/>
      <c r="AQ10" s="78">
        <v>0</v>
      </c>
      <c r="AR10" s="78"/>
      <c r="AS10" s="78">
        <v>0</v>
      </c>
      <c r="AT10" s="78"/>
      <c r="AU10" s="78">
        <v>0</v>
      </c>
      <c r="AV10" s="78"/>
      <c r="AW10" s="78">
        <v>0</v>
      </c>
      <c r="AX10" s="78"/>
      <c r="AY10" s="78">
        <v>0</v>
      </c>
      <c r="AZ10" s="78"/>
      <c r="BA10" s="78">
        <v>0</v>
      </c>
      <c r="BB10" s="78"/>
      <c r="BC10" s="78">
        <v>0</v>
      </c>
      <c r="BD10" s="78"/>
      <c r="BE10" s="78">
        <v>0</v>
      </c>
      <c r="BF10" s="78"/>
      <c r="BG10" s="78">
        <v>0</v>
      </c>
      <c r="BH10" s="78"/>
      <c r="BI10" s="78">
        <v>0</v>
      </c>
      <c r="BJ10" s="78"/>
      <c r="BK10" s="78">
        <v>0</v>
      </c>
      <c r="BL10" s="78"/>
      <c r="BM10" s="78">
        <v>0</v>
      </c>
      <c r="BN10" s="78"/>
      <c r="BO10" s="78">
        <v>0</v>
      </c>
      <c r="BP10" s="78"/>
      <c r="BQ10" s="78">
        <v>0</v>
      </c>
      <c r="BR10" s="78"/>
      <c r="BS10" s="78">
        <v>0</v>
      </c>
      <c r="BT10" s="78"/>
      <c r="BU10" s="78">
        <v>0</v>
      </c>
      <c r="BV10" s="78"/>
      <c r="BW10" s="78">
        <v>0</v>
      </c>
      <c r="BX10" s="78"/>
      <c r="BY10" s="78">
        <v>0</v>
      </c>
      <c r="BZ10" s="78"/>
      <c r="CA10" s="78">
        <v>0</v>
      </c>
      <c r="CB10" s="78"/>
      <c r="CC10" s="78">
        <v>0</v>
      </c>
      <c r="CD10" s="78"/>
      <c r="CE10" s="78">
        <v>0</v>
      </c>
      <c r="CF10" s="78" t="s">
        <v>248</v>
      </c>
      <c r="CG10" s="78">
        <v>0</v>
      </c>
      <c r="CH10" s="78"/>
      <c r="CI10" s="78">
        <v>0</v>
      </c>
      <c r="CJ10" s="78"/>
      <c r="CK10" s="78">
        <v>0</v>
      </c>
      <c r="CL10" s="78"/>
      <c r="CM10" s="78">
        <v>0</v>
      </c>
      <c r="CN10" s="78"/>
      <c r="CO10" s="78">
        <v>0</v>
      </c>
      <c r="CP10" s="78"/>
      <c r="CQ10" s="78">
        <v>0</v>
      </c>
      <c r="CR10" s="78"/>
      <c r="CS10" s="78">
        <v>0</v>
      </c>
      <c r="CT10" s="78"/>
      <c r="CU10" s="78"/>
      <c r="CV10" s="78"/>
    </row>
    <row r="11" spans="1:100" ht="15.5" x14ac:dyDescent="0.35">
      <c r="A11" s="78" t="s">
        <v>260</v>
      </c>
      <c r="B11" s="78" t="s">
        <v>246</v>
      </c>
      <c r="C11" s="78" t="s">
        <v>261</v>
      </c>
      <c r="D11" s="78">
        <v>4</v>
      </c>
      <c r="E11" s="78">
        <v>0</v>
      </c>
      <c r="F11" s="78" t="s">
        <v>249</v>
      </c>
      <c r="G11" s="78">
        <v>0</v>
      </c>
      <c r="H11" s="78" t="s">
        <v>249</v>
      </c>
      <c r="I11" s="78">
        <v>0</v>
      </c>
      <c r="J11" s="78"/>
      <c r="K11" s="78">
        <v>0</v>
      </c>
      <c r="L11" s="78" t="s">
        <v>248</v>
      </c>
      <c r="M11" s="78">
        <v>0</v>
      </c>
      <c r="N11" s="78" t="s">
        <v>249</v>
      </c>
      <c r="O11" s="78">
        <v>0</v>
      </c>
      <c r="P11" s="78" t="s">
        <v>249</v>
      </c>
      <c r="Q11" s="78">
        <v>0</v>
      </c>
      <c r="R11" s="78"/>
      <c r="S11" s="78">
        <v>7.83</v>
      </c>
      <c r="T11" s="78"/>
      <c r="U11" s="78">
        <v>1.57</v>
      </c>
      <c r="V11" s="78"/>
      <c r="W11" s="78">
        <v>0</v>
      </c>
      <c r="X11" s="78"/>
      <c r="Y11" s="78">
        <v>6.83</v>
      </c>
      <c r="Z11" s="78"/>
      <c r="AA11" s="78">
        <v>6.83</v>
      </c>
      <c r="AB11" s="78"/>
      <c r="AC11" s="78">
        <v>0.25</v>
      </c>
      <c r="AD11" s="78"/>
      <c r="AE11" s="78">
        <v>1.76</v>
      </c>
      <c r="AF11" s="78"/>
      <c r="AG11" s="78">
        <v>0.18</v>
      </c>
      <c r="AH11" s="78"/>
      <c r="AI11" s="78">
        <v>1.19</v>
      </c>
      <c r="AJ11" s="78"/>
      <c r="AK11" s="78">
        <v>11.42</v>
      </c>
      <c r="AL11" s="78"/>
      <c r="AM11" s="78">
        <v>12.58</v>
      </c>
      <c r="AN11" s="78"/>
      <c r="AO11" s="78">
        <v>15.09</v>
      </c>
      <c r="AP11" s="78"/>
      <c r="AQ11" s="78">
        <v>46.4</v>
      </c>
      <c r="AR11" s="78"/>
      <c r="AS11" s="78">
        <v>36.6</v>
      </c>
      <c r="AT11" s="78"/>
      <c r="AU11" s="78">
        <v>75.72</v>
      </c>
      <c r="AV11" s="78"/>
      <c r="AW11" s="78">
        <v>143.41999999999999</v>
      </c>
      <c r="AX11" s="78"/>
      <c r="AY11" s="78">
        <v>55.11</v>
      </c>
      <c r="AZ11" s="78"/>
      <c r="BA11" s="78">
        <v>116.59</v>
      </c>
      <c r="BB11" s="78"/>
      <c r="BC11" s="78">
        <v>295.32</v>
      </c>
      <c r="BD11" s="78"/>
      <c r="BE11" s="78">
        <v>371.45</v>
      </c>
      <c r="BF11" s="78"/>
      <c r="BG11" s="78">
        <v>286.8</v>
      </c>
      <c r="BH11" s="78"/>
      <c r="BI11" s="78">
        <v>234.23</v>
      </c>
      <c r="BJ11" s="78"/>
      <c r="BK11" s="78">
        <v>213.84</v>
      </c>
      <c r="BL11" s="78"/>
      <c r="BM11" s="78">
        <v>221.32</v>
      </c>
      <c r="BN11" s="78"/>
      <c r="BO11" s="78">
        <v>84.55</v>
      </c>
      <c r="BP11" s="78"/>
      <c r="BQ11" s="78">
        <v>21.81</v>
      </c>
      <c r="BR11" s="78"/>
      <c r="BS11" s="78">
        <v>24.64</v>
      </c>
      <c r="BT11" s="78"/>
      <c r="BU11" s="78">
        <v>14.43</v>
      </c>
      <c r="BV11" s="78"/>
      <c r="BW11" s="78">
        <v>25.6</v>
      </c>
      <c r="BX11" s="78"/>
      <c r="BY11" s="78">
        <v>151.41999999999999</v>
      </c>
      <c r="BZ11" s="78"/>
      <c r="CA11" s="78">
        <v>128.99</v>
      </c>
      <c r="CB11" s="78"/>
      <c r="CC11" s="78">
        <v>59.05</v>
      </c>
      <c r="CD11" s="78"/>
      <c r="CE11" s="78">
        <v>47.92</v>
      </c>
      <c r="CF11" s="78" t="s">
        <v>249</v>
      </c>
      <c r="CG11" s="78">
        <v>33.770000000000003</v>
      </c>
      <c r="CH11" s="78"/>
      <c r="CI11" s="78">
        <v>1.42</v>
      </c>
      <c r="CJ11" s="78"/>
      <c r="CK11" s="78">
        <v>0.96</v>
      </c>
      <c r="CL11" s="78"/>
      <c r="CM11" s="78">
        <v>2.57</v>
      </c>
      <c r="CN11" s="78"/>
      <c r="CO11" s="78">
        <v>0</v>
      </c>
      <c r="CP11" s="78"/>
      <c r="CQ11" s="78">
        <v>2.79</v>
      </c>
      <c r="CR11" s="78"/>
      <c r="CS11" s="78">
        <v>3.72</v>
      </c>
      <c r="CT11" s="78"/>
      <c r="CU11" s="78"/>
      <c r="CV11" s="78"/>
    </row>
    <row r="12" spans="1:100" ht="15.5" x14ac:dyDescent="0.35">
      <c r="A12" s="78" t="s">
        <v>262</v>
      </c>
      <c r="B12" s="78" t="s">
        <v>258</v>
      </c>
      <c r="C12" s="78" t="s">
        <v>263</v>
      </c>
      <c r="D12" s="78">
        <v>5</v>
      </c>
      <c r="E12" s="78">
        <v>0</v>
      </c>
      <c r="F12" s="78" t="s">
        <v>248</v>
      </c>
      <c r="G12" s="78">
        <v>0</v>
      </c>
      <c r="H12" s="78" t="s">
        <v>248</v>
      </c>
      <c r="I12" s="78">
        <v>0</v>
      </c>
      <c r="J12" s="78"/>
      <c r="K12" s="78">
        <v>0</v>
      </c>
      <c r="L12" s="78" t="s">
        <v>248</v>
      </c>
      <c r="M12" s="78">
        <v>0</v>
      </c>
      <c r="N12" s="78" t="s">
        <v>248</v>
      </c>
      <c r="O12" s="78">
        <v>0</v>
      </c>
      <c r="P12" s="78" t="s">
        <v>248</v>
      </c>
      <c r="Q12" s="78">
        <v>0</v>
      </c>
      <c r="R12" s="78"/>
      <c r="S12" s="78">
        <v>0</v>
      </c>
      <c r="T12" s="78"/>
      <c r="U12" s="78">
        <v>0</v>
      </c>
      <c r="V12" s="78"/>
      <c r="W12" s="78">
        <v>0</v>
      </c>
      <c r="X12" s="78"/>
      <c r="Y12" s="78">
        <v>0</v>
      </c>
      <c r="Z12" s="78"/>
      <c r="AA12" s="78">
        <v>0</v>
      </c>
      <c r="AB12" s="78"/>
      <c r="AC12" s="78">
        <v>0</v>
      </c>
      <c r="AD12" s="78"/>
      <c r="AE12" s="78">
        <v>0</v>
      </c>
      <c r="AF12" s="78"/>
      <c r="AG12" s="78">
        <v>0</v>
      </c>
      <c r="AH12" s="78"/>
      <c r="AI12" s="78">
        <v>0</v>
      </c>
      <c r="AJ12" s="78"/>
      <c r="AK12" s="78">
        <v>0</v>
      </c>
      <c r="AL12" s="78"/>
      <c r="AM12" s="78">
        <v>0</v>
      </c>
      <c r="AN12" s="78"/>
      <c r="AO12" s="78">
        <v>0</v>
      </c>
      <c r="AP12" s="78"/>
      <c r="AQ12" s="78">
        <v>0</v>
      </c>
      <c r="AR12" s="78"/>
      <c r="AS12" s="78">
        <v>0</v>
      </c>
      <c r="AT12" s="78"/>
      <c r="AU12" s="78">
        <v>0</v>
      </c>
      <c r="AV12" s="78"/>
      <c r="AW12" s="78">
        <v>0</v>
      </c>
      <c r="AX12" s="78"/>
      <c r="AY12" s="78">
        <v>0</v>
      </c>
      <c r="AZ12" s="78"/>
      <c r="BA12" s="78">
        <v>0</v>
      </c>
      <c r="BB12" s="78"/>
      <c r="BC12" s="78">
        <v>0</v>
      </c>
      <c r="BD12" s="78"/>
      <c r="BE12" s="78">
        <v>0</v>
      </c>
      <c r="BF12" s="78"/>
      <c r="BG12" s="78">
        <v>0</v>
      </c>
      <c r="BH12" s="78"/>
      <c r="BI12" s="78">
        <v>0</v>
      </c>
      <c r="BJ12" s="78"/>
      <c r="BK12" s="78">
        <v>0</v>
      </c>
      <c r="BL12" s="78"/>
      <c r="BM12" s="78">
        <v>0</v>
      </c>
      <c r="BN12" s="78"/>
      <c r="BO12" s="78">
        <v>0</v>
      </c>
      <c r="BP12" s="78"/>
      <c r="BQ12" s="78">
        <v>0</v>
      </c>
      <c r="BR12" s="78"/>
      <c r="BS12" s="78">
        <v>0</v>
      </c>
      <c r="BT12" s="78"/>
      <c r="BU12" s="78">
        <v>0</v>
      </c>
      <c r="BV12" s="78"/>
      <c r="BW12" s="78">
        <v>0</v>
      </c>
      <c r="BX12" s="78"/>
      <c r="BY12" s="78">
        <v>0</v>
      </c>
      <c r="BZ12" s="78"/>
      <c r="CA12" s="78">
        <v>0</v>
      </c>
      <c r="CB12" s="78"/>
      <c r="CC12" s="78">
        <v>0</v>
      </c>
      <c r="CD12" s="78"/>
      <c r="CE12" s="78">
        <v>0</v>
      </c>
      <c r="CF12" s="78" t="s">
        <v>249</v>
      </c>
      <c r="CG12" s="78">
        <v>0</v>
      </c>
      <c r="CH12" s="78"/>
      <c r="CI12" s="78">
        <v>0</v>
      </c>
      <c r="CJ12" s="78"/>
      <c r="CK12" s="78">
        <v>0</v>
      </c>
      <c r="CL12" s="78"/>
      <c r="CM12" s="78">
        <v>0</v>
      </c>
      <c r="CN12" s="78"/>
      <c r="CO12" s="78">
        <v>0</v>
      </c>
      <c r="CP12" s="78"/>
      <c r="CQ12" s="78">
        <v>0</v>
      </c>
      <c r="CR12" s="78"/>
      <c r="CS12" s="78">
        <v>0</v>
      </c>
      <c r="CT12" s="78"/>
      <c r="CU12" s="78"/>
      <c r="CV12" s="78"/>
    </row>
    <row r="13" spans="1:100" ht="15.5" x14ac:dyDescent="0.35">
      <c r="A13" s="78" t="s">
        <v>262</v>
      </c>
      <c r="B13" s="78" t="s">
        <v>246</v>
      </c>
      <c r="C13" s="78" t="s">
        <v>263</v>
      </c>
      <c r="D13" s="78">
        <v>5</v>
      </c>
      <c r="E13" s="78">
        <v>0</v>
      </c>
      <c r="F13" s="78" t="s">
        <v>249</v>
      </c>
      <c r="G13" s="78">
        <v>0</v>
      </c>
      <c r="H13" s="78" t="s">
        <v>249</v>
      </c>
      <c r="I13" s="78">
        <v>0.62</v>
      </c>
      <c r="J13" s="78"/>
      <c r="K13" s="78">
        <v>0</v>
      </c>
      <c r="L13" s="78" t="s">
        <v>249</v>
      </c>
      <c r="M13" s="78">
        <v>0</v>
      </c>
      <c r="N13" s="78" t="s">
        <v>249</v>
      </c>
      <c r="O13" s="78">
        <v>0</v>
      </c>
      <c r="P13" s="78" t="s">
        <v>249</v>
      </c>
      <c r="Q13" s="78">
        <v>0</v>
      </c>
      <c r="R13" s="78"/>
      <c r="S13" s="78">
        <v>0</v>
      </c>
      <c r="T13" s="78"/>
      <c r="U13" s="78">
        <v>0</v>
      </c>
      <c r="V13" s="78"/>
      <c r="W13" s="78">
        <v>0</v>
      </c>
      <c r="X13" s="78"/>
      <c r="Y13" s="78">
        <v>0</v>
      </c>
      <c r="Z13" s="78"/>
      <c r="AA13" s="78">
        <v>0</v>
      </c>
      <c r="AB13" s="78"/>
      <c r="AC13" s="78">
        <v>0</v>
      </c>
      <c r="AD13" s="78"/>
      <c r="AE13" s="78">
        <v>0</v>
      </c>
      <c r="AF13" s="78"/>
      <c r="AG13" s="78">
        <v>0</v>
      </c>
      <c r="AH13" s="78"/>
      <c r="AI13" s="78">
        <v>0</v>
      </c>
      <c r="AJ13" s="78"/>
      <c r="AK13" s="78">
        <v>0</v>
      </c>
      <c r="AL13" s="78"/>
      <c r="AM13" s="78">
        <v>0</v>
      </c>
      <c r="AN13" s="78"/>
      <c r="AO13" s="78">
        <v>0</v>
      </c>
      <c r="AP13" s="78"/>
      <c r="AQ13" s="78">
        <v>0</v>
      </c>
      <c r="AR13" s="78"/>
      <c r="AS13" s="78">
        <v>0</v>
      </c>
      <c r="AT13" s="78"/>
      <c r="AU13" s="78">
        <v>0</v>
      </c>
      <c r="AV13" s="78"/>
      <c r="AW13" s="78">
        <v>2.66</v>
      </c>
      <c r="AX13" s="78"/>
      <c r="AY13" s="78">
        <v>0</v>
      </c>
      <c r="AZ13" s="78"/>
      <c r="BA13" s="78">
        <v>0</v>
      </c>
      <c r="BB13" s="78"/>
      <c r="BC13" s="78">
        <v>3.29</v>
      </c>
      <c r="BD13" s="78"/>
      <c r="BE13" s="78">
        <v>3.52</v>
      </c>
      <c r="BF13" s="78"/>
      <c r="BG13" s="78">
        <v>1.22</v>
      </c>
      <c r="BH13" s="78"/>
      <c r="BI13" s="78">
        <v>0.86</v>
      </c>
      <c r="BJ13" s="78"/>
      <c r="BK13" s="78">
        <v>4.9400000000000004</v>
      </c>
      <c r="BL13" s="78"/>
      <c r="BM13" s="78">
        <v>2.93</v>
      </c>
      <c r="BN13" s="78"/>
      <c r="BO13" s="78">
        <v>6.37</v>
      </c>
      <c r="BP13" s="78"/>
      <c r="BQ13" s="78">
        <v>0</v>
      </c>
      <c r="BR13" s="78"/>
      <c r="BS13" s="78">
        <v>0</v>
      </c>
      <c r="BT13" s="78"/>
      <c r="BU13" s="78">
        <v>0</v>
      </c>
      <c r="BV13" s="78"/>
      <c r="BW13" s="78">
        <v>0.23</v>
      </c>
      <c r="BX13" s="78"/>
      <c r="BY13" s="78">
        <v>6.85</v>
      </c>
      <c r="BZ13" s="78"/>
      <c r="CA13" s="78">
        <v>8.74</v>
      </c>
      <c r="CB13" s="78"/>
      <c r="CC13" s="78">
        <v>7.21</v>
      </c>
      <c r="CD13" s="78"/>
      <c r="CE13" s="78">
        <v>6.69</v>
      </c>
      <c r="CF13" s="78" t="s">
        <v>249</v>
      </c>
      <c r="CG13" s="78">
        <v>0</v>
      </c>
      <c r="CH13" s="78"/>
      <c r="CI13" s="78">
        <v>0.41</v>
      </c>
      <c r="CJ13" s="78"/>
      <c r="CK13" s="78">
        <v>0</v>
      </c>
      <c r="CL13" s="78"/>
      <c r="CM13" s="78">
        <v>0</v>
      </c>
      <c r="CN13" s="78"/>
      <c r="CO13" s="78">
        <v>0</v>
      </c>
      <c r="CP13" s="78"/>
      <c r="CQ13" s="78">
        <v>0</v>
      </c>
      <c r="CR13" s="78"/>
      <c r="CS13" s="78">
        <v>0</v>
      </c>
      <c r="CT13" s="78"/>
      <c r="CU13" s="78"/>
      <c r="CV13" s="78"/>
    </row>
    <row r="14" spans="1:100" ht="15.5" x14ac:dyDescent="0.35">
      <c r="A14" s="78" t="s">
        <v>264</v>
      </c>
      <c r="B14" s="78" t="s">
        <v>246</v>
      </c>
      <c r="C14" s="78" t="s">
        <v>265</v>
      </c>
      <c r="D14" s="78">
        <v>6</v>
      </c>
      <c r="E14" s="78">
        <v>0</v>
      </c>
      <c r="F14" s="78" t="s">
        <v>248</v>
      </c>
      <c r="G14" s="78">
        <v>0</v>
      </c>
      <c r="H14" s="78" t="s">
        <v>248</v>
      </c>
      <c r="I14" s="78">
        <v>50.16</v>
      </c>
      <c r="J14" s="78"/>
      <c r="K14" s="78">
        <v>21.21</v>
      </c>
      <c r="L14" s="78" t="s">
        <v>249</v>
      </c>
      <c r="M14" s="78">
        <v>0</v>
      </c>
      <c r="N14" s="78" t="s">
        <v>248</v>
      </c>
      <c r="O14" s="78">
        <v>0</v>
      </c>
      <c r="P14" s="78" t="s">
        <v>248</v>
      </c>
      <c r="Q14" s="78">
        <v>11.12</v>
      </c>
      <c r="R14" s="78" t="s">
        <v>249</v>
      </c>
      <c r="S14" s="78">
        <v>127.49</v>
      </c>
      <c r="T14" s="78"/>
      <c r="U14" s="78">
        <v>14.61</v>
      </c>
      <c r="V14" s="78" t="s">
        <v>249</v>
      </c>
      <c r="W14" s="78">
        <v>85.58</v>
      </c>
      <c r="X14" s="78"/>
      <c r="Y14" s="78">
        <v>20.76</v>
      </c>
      <c r="Z14" s="78"/>
      <c r="AA14" s="78">
        <v>7.68</v>
      </c>
      <c r="AB14" s="78"/>
      <c r="AC14" s="78">
        <v>4.0199999999999996</v>
      </c>
      <c r="AD14" s="78"/>
      <c r="AE14" s="78">
        <v>37.840000000000003</v>
      </c>
      <c r="AF14" s="78"/>
      <c r="AG14" s="78">
        <v>11.1</v>
      </c>
      <c r="AH14" s="78"/>
      <c r="AI14" s="78">
        <v>4.1399999999999997</v>
      </c>
      <c r="AJ14" s="78"/>
      <c r="AK14" s="78">
        <v>9.6999999999999993</v>
      </c>
      <c r="AL14" s="78"/>
      <c r="AM14" s="78">
        <v>27.58</v>
      </c>
      <c r="AN14" s="78"/>
      <c r="AO14" s="78">
        <v>110.17</v>
      </c>
      <c r="AP14" s="78"/>
      <c r="AQ14" s="78">
        <v>126.56</v>
      </c>
      <c r="AR14" s="78"/>
      <c r="AS14" s="78">
        <v>0.52</v>
      </c>
      <c r="AT14" s="78" t="s">
        <v>249</v>
      </c>
      <c r="AU14" s="78">
        <v>285.38</v>
      </c>
      <c r="AV14" s="78"/>
      <c r="AW14" s="78">
        <v>82.2</v>
      </c>
      <c r="AX14" s="78" t="s">
        <v>249</v>
      </c>
      <c r="AY14" s="78">
        <v>203.21</v>
      </c>
      <c r="AZ14" s="78"/>
      <c r="BA14" s="78">
        <v>85.59</v>
      </c>
      <c r="BB14" s="78"/>
      <c r="BC14" s="78">
        <v>527.21</v>
      </c>
      <c r="BD14" s="78"/>
      <c r="BE14" s="78">
        <v>433.32</v>
      </c>
      <c r="BF14" s="78"/>
      <c r="BG14" s="78">
        <v>175.92</v>
      </c>
      <c r="BH14" s="78"/>
      <c r="BI14" s="78">
        <v>150.80000000000001</v>
      </c>
      <c r="BJ14" s="78"/>
      <c r="BK14" s="78">
        <v>256.13</v>
      </c>
      <c r="BL14" s="78"/>
      <c r="BM14" s="78">
        <v>301.67</v>
      </c>
      <c r="BN14" s="78"/>
      <c r="BO14" s="78">
        <v>235.29</v>
      </c>
      <c r="BP14" s="78"/>
      <c r="BQ14" s="78">
        <v>170.46</v>
      </c>
      <c r="BR14" s="78"/>
      <c r="BS14" s="78">
        <v>119.08</v>
      </c>
      <c r="BT14" s="78"/>
      <c r="BU14" s="78">
        <v>38.11</v>
      </c>
      <c r="BV14" s="78"/>
      <c r="BW14" s="78">
        <v>122.44</v>
      </c>
      <c r="BX14" s="78"/>
      <c r="BY14" s="78">
        <v>172.34</v>
      </c>
      <c r="BZ14" s="78"/>
      <c r="CA14" s="78">
        <v>123.86</v>
      </c>
      <c r="CB14" s="78"/>
      <c r="CC14" s="78">
        <v>192.34</v>
      </c>
      <c r="CD14" s="78"/>
      <c r="CE14" s="78">
        <v>255.5</v>
      </c>
      <c r="CF14" s="78"/>
      <c r="CG14" s="78">
        <v>403.95</v>
      </c>
      <c r="CH14" s="78"/>
      <c r="CI14" s="78">
        <v>280.22000000000003</v>
      </c>
      <c r="CJ14" s="78"/>
      <c r="CK14" s="78">
        <v>321.7</v>
      </c>
      <c r="CL14" s="78"/>
      <c r="CM14" s="78">
        <v>177.62</v>
      </c>
      <c r="CN14" s="78"/>
      <c r="CO14" s="78">
        <v>98.47</v>
      </c>
      <c r="CP14" s="78"/>
      <c r="CQ14" s="78">
        <v>175.68</v>
      </c>
      <c r="CR14" s="78"/>
      <c r="CS14" s="78">
        <v>268.31</v>
      </c>
      <c r="CT14" s="78"/>
      <c r="CU14" s="78"/>
      <c r="CV14" s="78"/>
    </row>
    <row r="15" spans="1:100" ht="15.5" x14ac:dyDescent="0.35">
      <c r="A15" s="78" t="s">
        <v>266</v>
      </c>
      <c r="B15" s="78" t="s">
        <v>246</v>
      </c>
      <c r="C15" s="78" t="s">
        <v>267</v>
      </c>
      <c r="D15" s="78">
        <v>7.1</v>
      </c>
      <c r="E15" s="78">
        <v>0</v>
      </c>
      <c r="F15" s="78" t="s">
        <v>248</v>
      </c>
      <c r="G15" s="78">
        <v>0</v>
      </c>
      <c r="H15" s="78" t="s">
        <v>248</v>
      </c>
      <c r="I15" s="78">
        <v>2.1800000000000002</v>
      </c>
      <c r="J15" s="78"/>
      <c r="K15" s="78">
        <v>0</v>
      </c>
      <c r="L15" s="78" t="s">
        <v>248</v>
      </c>
      <c r="M15" s="78">
        <v>0</v>
      </c>
      <c r="N15" s="78" t="s">
        <v>248</v>
      </c>
      <c r="O15" s="78">
        <v>0</v>
      </c>
      <c r="P15" s="78" t="s">
        <v>248</v>
      </c>
      <c r="Q15" s="78">
        <v>20.03</v>
      </c>
      <c r="R15" s="78"/>
      <c r="S15" s="78">
        <v>27.5</v>
      </c>
      <c r="T15" s="78"/>
      <c r="U15" s="78">
        <v>30.69</v>
      </c>
      <c r="V15" s="78"/>
      <c r="W15" s="78">
        <v>34.19</v>
      </c>
      <c r="X15" s="78"/>
      <c r="Y15" s="78">
        <v>90.19</v>
      </c>
      <c r="Z15" s="78"/>
      <c r="AA15" s="78">
        <v>39.31</v>
      </c>
      <c r="AB15" s="78"/>
      <c r="AC15" s="78">
        <v>30.1</v>
      </c>
      <c r="AD15" s="78"/>
      <c r="AE15" s="78">
        <v>13.98</v>
      </c>
      <c r="AF15" s="78"/>
      <c r="AG15" s="78">
        <v>75.42</v>
      </c>
      <c r="AH15" s="78"/>
      <c r="AI15" s="78">
        <v>71.72</v>
      </c>
      <c r="AJ15" s="78"/>
      <c r="AK15" s="78">
        <v>170.8</v>
      </c>
      <c r="AL15" s="78"/>
      <c r="AM15" s="78">
        <v>94.59</v>
      </c>
      <c r="AN15" s="78"/>
      <c r="AO15" s="78">
        <v>105.99</v>
      </c>
      <c r="AP15" s="78"/>
      <c r="AQ15" s="78">
        <v>68.599999999999994</v>
      </c>
      <c r="AR15" s="78"/>
      <c r="AS15" s="78">
        <v>97.27</v>
      </c>
      <c r="AT15" s="78"/>
      <c r="AU15" s="78">
        <v>387.77</v>
      </c>
      <c r="AV15" s="78"/>
      <c r="AW15" s="78">
        <v>434.51</v>
      </c>
      <c r="AX15" s="78"/>
      <c r="AY15" s="78">
        <v>287.12</v>
      </c>
      <c r="AZ15" s="78"/>
      <c r="BA15" s="78">
        <v>123.2</v>
      </c>
      <c r="BB15" s="78"/>
      <c r="BC15" s="78">
        <v>414.61</v>
      </c>
      <c r="BD15" s="78"/>
      <c r="BE15" s="78">
        <v>455.38</v>
      </c>
      <c r="BF15" s="78"/>
      <c r="BG15" s="78">
        <v>329.91</v>
      </c>
      <c r="BH15" s="78"/>
      <c r="BI15" s="78">
        <v>149.1</v>
      </c>
      <c r="BJ15" s="78"/>
      <c r="BK15" s="78">
        <v>223.46</v>
      </c>
      <c r="BL15" s="78"/>
      <c r="BM15" s="78">
        <v>326.97000000000003</v>
      </c>
      <c r="BN15" s="78"/>
      <c r="BO15" s="78">
        <v>317.10000000000002</v>
      </c>
      <c r="BP15" s="78"/>
      <c r="BQ15" s="78">
        <v>170.7</v>
      </c>
      <c r="BR15" s="78"/>
      <c r="BS15" s="78">
        <v>106.53</v>
      </c>
      <c r="BT15" s="78"/>
      <c r="BU15" s="78">
        <v>43.61</v>
      </c>
      <c r="BV15" s="78"/>
      <c r="BW15" s="78">
        <v>44.9</v>
      </c>
      <c r="BX15" s="78"/>
      <c r="BY15" s="78">
        <v>49.21</v>
      </c>
      <c r="BZ15" s="78"/>
      <c r="CA15" s="78">
        <v>68.59</v>
      </c>
      <c r="CB15" s="78"/>
      <c r="CC15" s="78">
        <v>8.82</v>
      </c>
      <c r="CD15" s="78"/>
      <c r="CE15" s="78">
        <v>53.97</v>
      </c>
      <c r="CF15" s="78"/>
      <c r="CG15" s="78">
        <v>96.14</v>
      </c>
      <c r="CH15" s="78"/>
      <c r="CI15" s="78">
        <v>56.98</v>
      </c>
      <c r="CJ15" s="78"/>
      <c r="CK15" s="78">
        <v>58.45</v>
      </c>
      <c r="CL15" s="78"/>
      <c r="CM15" s="78">
        <v>47.78</v>
      </c>
      <c r="CN15" s="78"/>
      <c r="CO15" s="78">
        <v>2.66</v>
      </c>
      <c r="CP15" s="78"/>
      <c r="CQ15" s="78">
        <v>20.27</v>
      </c>
      <c r="CR15" s="78"/>
      <c r="CS15" s="78">
        <v>38.81</v>
      </c>
      <c r="CT15" s="78"/>
      <c r="CU15" s="78"/>
      <c r="CV15" s="78"/>
    </row>
    <row r="16" spans="1:100" ht="15.5" x14ac:dyDescent="0.35">
      <c r="A16" s="78" t="s">
        <v>268</v>
      </c>
      <c r="B16" s="78" t="s">
        <v>258</v>
      </c>
      <c r="C16" s="78" t="s">
        <v>269</v>
      </c>
      <c r="D16" s="78">
        <v>7.2</v>
      </c>
      <c r="E16" s="78">
        <v>0</v>
      </c>
      <c r="F16" s="78"/>
      <c r="G16" s="78">
        <v>0</v>
      </c>
      <c r="H16" s="78"/>
      <c r="I16" s="78">
        <v>0</v>
      </c>
      <c r="J16" s="78"/>
      <c r="K16" s="78">
        <v>0</v>
      </c>
      <c r="L16" s="78" t="s">
        <v>248</v>
      </c>
      <c r="M16" s="78">
        <v>0</v>
      </c>
      <c r="N16" s="78"/>
      <c r="O16" s="78">
        <v>0</v>
      </c>
      <c r="P16" s="78"/>
      <c r="Q16" s="78">
        <v>0</v>
      </c>
      <c r="R16" s="78"/>
      <c r="S16" s="78">
        <v>0</v>
      </c>
      <c r="T16" s="78"/>
      <c r="U16" s="78">
        <v>0</v>
      </c>
      <c r="V16" s="78"/>
      <c r="W16" s="78">
        <v>0</v>
      </c>
      <c r="X16" s="78"/>
      <c r="Y16" s="78">
        <v>0</v>
      </c>
      <c r="Z16" s="78"/>
      <c r="AA16" s="78">
        <v>0</v>
      </c>
      <c r="AB16" s="78"/>
      <c r="AC16" s="78">
        <v>0</v>
      </c>
      <c r="AD16" s="78"/>
      <c r="AE16" s="78">
        <v>0</v>
      </c>
      <c r="AF16" s="78"/>
      <c r="AG16" s="78">
        <v>0</v>
      </c>
      <c r="AH16" s="78"/>
      <c r="AI16" s="78">
        <v>0</v>
      </c>
      <c r="AJ16" s="78"/>
      <c r="AK16" s="78">
        <v>0</v>
      </c>
      <c r="AL16" s="78"/>
      <c r="AM16" s="78">
        <v>0</v>
      </c>
      <c r="AN16" s="78"/>
      <c r="AO16" s="78">
        <v>0</v>
      </c>
      <c r="AP16" s="78"/>
      <c r="AQ16" s="78">
        <v>0</v>
      </c>
      <c r="AR16" s="78"/>
      <c r="AS16" s="78">
        <v>0</v>
      </c>
      <c r="AT16" s="78"/>
      <c r="AU16" s="78">
        <v>0</v>
      </c>
      <c r="AV16" s="78"/>
      <c r="AW16" s="78">
        <v>0</v>
      </c>
      <c r="AX16" s="78"/>
      <c r="AY16" s="78">
        <v>0</v>
      </c>
      <c r="AZ16" s="78"/>
      <c r="BA16" s="78">
        <v>0</v>
      </c>
      <c r="BB16" s="78"/>
      <c r="BC16" s="78">
        <v>0</v>
      </c>
      <c r="BD16" s="78"/>
      <c r="BE16" s="78">
        <v>0</v>
      </c>
      <c r="BF16" s="78"/>
      <c r="BG16" s="78">
        <v>0</v>
      </c>
      <c r="BH16" s="78"/>
      <c r="BI16" s="78">
        <v>0</v>
      </c>
      <c r="BJ16" s="78"/>
      <c r="BK16" s="78">
        <v>0</v>
      </c>
      <c r="BL16" s="78"/>
      <c r="BM16" s="78">
        <v>0</v>
      </c>
      <c r="BN16" s="78"/>
      <c r="BO16" s="78">
        <v>0</v>
      </c>
      <c r="BP16" s="78"/>
      <c r="BQ16" s="78">
        <v>0</v>
      </c>
      <c r="BR16" s="78"/>
      <c r="BS16" s="78">
        <v>0</v>
      </c>
      <c r="BT16" s="78"/>
      <c r="BU16" s="78">
        <v>0</v>
      </c>
      <c r="BV16" s="78"/>
      <c r="BW16" s="78">
        <v>0</v>
      </c>
      <c r="BX16" s="78"/>
      <c r="BY16" s="78">
        <v>0</v>
      </c>
      <c r="BZ16" s="78"/>
      <c r="CA16" s="78">
        <v>0</v>
      </c>
      <c r="CB16" s="78"/>
      <c r="CC16" s="78">
        <v>0</v>
      </c>
      <c r="CD16" s="78"/>
      <c r="CE16" s="78">
        <v>0</v>
      </c>
      <c r="CF16" s="78" t="s">
        <v>249</v>
      </c>
      <c r="CG16" s="78">
        <v>0</v>
      </c>
      <c r="CH16" s="78"/>
      <c r="CI16" s="78">
        <v>0</v>
      </c>
      <c r="CJ16" s="78"/>
      <c r="CK16" s="78">
        <v>0</v>
      </c>
      <c r="CL16" s="78"/>
      <c r="CM16" s="78">
        <v>0</v>
      </c>
      <c r="CN16" s="78"/>
      <c r="CO16" s="78">
        <v>0</v>
      </c>
      <c r="CP16" s="78"/>
      <c r="CQ16" s="78">
        <v>0</v>
      </c>
      <c r="CR16" s="78"/>
      <c r="CS16" s="78">
        <v>0</v>
      </c>
      <c r="CT16" s="78"/>
      <c r="CU16" s="78"/>
      <c r="CV16" s="78"/>
    </row>
    <row r="17" spans="1:100" ht="15.5" x14ac:dyDescent="0.35">
      <c r="A17" s="78" t="s">
        <v>268</v>
      </c>
      <c r="B17" s="78" t="s">
        <v>246</v>
      </c>
      <c r="C17" s="78" t="s">
        <v>269</v>
      </c>
      <c r="D17" s="78">
        <v>7.2</v>
      </c>
      <c r="E17" s="78">
        <v>0</v>
      </c>
      <c r="F17" s="78" t="s">
        <v>249</v>
      </c>
      <c r="G17" s="78">
        <v>0</v>
      </c>
      <c r="H17" s="78" t="s">
        <v>249</v>
      </c>
      <c r="I17" s="78">
        <v>4.2300000000000004</v>
      </c>
      <c r="J17" s="78"/>
      <c r="K17" s="78">
        <v>0</v>
      </c>
      <c r="L17" s="78" t="s">
        <v>248</v>
      </c>
      <c r="M17" s="78">
        <v>0</v>
      </c>
      <c r="N17" s="78" t="s">
        <v>249</v>
      </c>
      <c r="O17" s="78">
        <v>0</v>
      </c>
      <c r="P17" s="78" t="s">
        <v>249</v>
      </c>
      <c r="Q17" s="78">
        <v>0</v>
      </c>
      <c r="R17" s="78"/>
      <c r="S17" s="78">
        <v>0</v>
      </c>
      <c r="T17" s="78"/>
      <c r="U17" s="78">
        <v>2.78</v>
      </c>
      <c r="V17" s="78"/>
      <c r="W17" s="78">
        <v>0</v>
      </c>
      <c r="X17" s="78"/>
      <c r="Y17" s="78">
        <v>0</v>
      </c>
      <c r="Z17" s="78"/>
      <c r="AA17" s="78">
        <v>0</v>
      </c>
      <c r="AB17" s="78"/>
      <c r="AC17" s="78">
        <v>0</v>
      </c>
      <c r="AD17" s="78"/>
      <c r="AE17" s="78">
        <v>0</v>
      </c>
      <c r="AF17" s="78"/>
      <c r="AG17" s="78">
        <v>0</v>
      </c>
      <c r="AH17" s="78"/>
      <c r="AI17" s="78">
        <v>4.53</v>
      </c>
      <c r="AJ17" s="78"/>
      <c r="AK17" s="78">
        <v>8.99</v>
      </c>
      <c r="AL17" s="78"/>
      <c r="AM17" s="78">
        <v>5.73</v>
      </c>
      <c r="AN17" s="78"/>
      <c r="AO17" s="78">
        <v>4.8</v>
      </c>
      <c r="AP17" s="78"/>
      <c r="AQ17" s="78">
        <v>0</v>
      </c>
      <c r="AR17" s="78"/>
      <c r="AS17" s="78">
        <v>0</v>
      </c>
      <c r="AT17" s="78"/>
      <c r="AU17" s="78">
        <v>0.82</v>
      </c>
      <c r="AV17" s="78"/>
      <c r="AW17" s="78">
        <v>38.6</v>
      </c>
      <c r="AX17" s="78"/>
      <c r="AY17" s="78">
        <v>48.91</v>
      </c>
      <c r="AZ17" s="78"/>
      <c r="BA17" s="78">
        <v>26.63</v>
      </c>
      <c r="BB17" s="78"/>
      <c r="BC17" s="78">
        <v>99.76</v>
      </c>
      <c r="BD17" s="78"/>
      <c r="BE17" s="78">
        <v>141.88999999999999</v>
      </c>
      <c r="BF17" s="78"/>
      <c r="BG17" s="78">
        <v>20.21</v>
      </c>
      <c r="BH17" s="78"/>
      <c r="BI17" s="78">
        <v>1.64</v>
      </c>
      <c r="BJ17" s="78"/>
      <c r="BK17" s="78">
        <v>21.36</v>
      </c>
      <c r="BL17" s="78"/>
      <c r="BM17" s="78">
        <v>21.52</v>
      </c>
      <c r="BN17" s="78"/>
      <c r="BO17" s="78">
        <v>51.4</v>
      </c>
      <c r="BP17" s="78"/>
      <c r="BQ17" s="78">
        <v>37.840000000000003</v>
      </c>
      <c r="BR17" s="78"/>
      <c r="BS17" s="78">
        <v>3.71</v>
      </c>
      <c r="BT17" s="78"/>
      <c r="BU17" s="78">
        <v>0</v>
      </c>
      <c r="BV17" s="78"/>
      <c r="BW17" s="78">
        <v>14.29</v>
      </c>
      <c r="BX17" s="78"/>
      <c r="BY17" s="78">
        <v>41.85</v>
      </c>
      <c r="BZ17" s="78"/>
      <c r="CA17" s="78">
        <v>26.01</v>
      </c>
      <c r="CB17" s="78"/>
      <c r="CC17" s="78">
        <v>8.0399999999999991</v>
      </c>
      <c r="CD17" s="78"/>
      <c r="CE17" s="78">
        <v>11.48</v>
      </c>
      <c r="CF17" s="78" t="s">
        <v>249</v>
      </c>
      <c r="CG17" s="78">
        <v>68.11</v>
      </c>
      <c r="CH17" s="78"/>
      <c r="CI17" s="78">
        <v>11.53</v>
      </c>
      <c r="CJ17" s="78"/>
      <c r="CK17" s="78">
        <v>23.91</v>
      </c>
      <c r="CL17" s="78"/>
      <c r="CM17" s="78">
        <v>17.329999999999998</v>
      </c>
      <c r="CN17" s="78"/>
      <c r="CO17" s="78">
        <v>1.63</v>
      </c>
      <c r="CP17" s="78"/>
      <c r="CQ17" s="78">
        <v>15.12</v>
      </c>
      <c r="CR17" s="78"/>
      <c r="CS17" s="78">
        <v>105.67</v>
      </c>
      <c r="CT17" s="78"/>
      <c r="CU17" s="78"/>
      <c r="CV17" s="78"/>
    </row>
    <row r="18" spans="1:100" ht="15.5" x14ac:dyDescent="0.35">
      <c r="A18" s="78" t="s">
        <v>270</v>
      </c>
      <c r="B18" s="78" t="s">
        <v>246</v>
      </c>
      <c r="C18" s="78" t="s">
        <v>271</v>
      </c>
      <c r="D18" s="78">
        <v>8</v>
      </c>
      <c r="E18" s="78">
        <v>0</v>
      </c>
      <c r="F18" s="78" t="s">
        <v>248</v>
      </c>
      <c r="G18" s="78">
        <v>0</v>
      </c>
      <c r="H18" s="78" t="s">
        <v>248</v>
      </c>
      <c r="I18" s="78">
        <v>0.51</v>
      </c>
      <c r="J18" s="78"/>
      <c r="K18" s="78">
        <v>0</v>
      </c>
      <c r="L18" s="78" t="s">
        <v>249</v>
      </c>
      <c r="M18" s="78">
        <v>0</v>
      </c>
      <c r="N18" s="78" t="s">
        <v>248</v>
      </c>
      <c r="O18" s="78">
        <v>0</v>
      </c>
      <c r="P18" s="78" t="s">
        <v>248</v>
      </c>
      <c r="Q18" s="78">
        <v>2.4</v>
      </c>
      <c r="R18" s="78" t="s">
        <v>249</v>
      </c>
      <c r="S18" s="78">
        <v>12.14</v>
      </c>
      <c r="T18" s="78"/>
      <c r="U18" s="78">
        <v>0</v>
      </c>
      <c r="V18" s="78" t="s">
        <v>249</v>
      </c>
      <c r="W18" s="78">
        <v>14.31</v>
      </c>
      <c r="X18" s="78"/>
      <c r="Y18" s="78">
        <v>0</v>
      </c>
      <c r="Z18" s="78"/>
      <c r="AA18" s="78">
        <v>0</v>
      </c>
      <c r="AB18" s="78"/>
      <c r="AC18" s="78">
        <v>0</v>
      </c>
      <c r="AD18" s="78"/>
      <c r="AE18" s="78">
        <v>2.3199999999999998</v>
      </c>
      <c r="AF18" s="78"/>
      <c r="AG18" s="78">
        <v>0</v>
      </c>
      <c r="AH18" s="78"/>
      <c r="AI18" s="78">
        <v>0</v>
      </c>
      <c r="AJ18" s="78"/>
      <c r="AK18" s="78">
        <v>0</v>
      </c>
      <c r="AL18" s="78"/>
      <c r="AM18" s="78">
        <v>39.04</v>
      </c>
      <c r="AN18" s="78"/>
      <c r="AO18" s="78">
        <v>34.950000000000003</v>
      </c>
      <c r="AP18" s="78"/>
      <c r="AQ18" s="78">
        <v>2.4700000000000002</v>
      </c>
      <c r="AR18" s="78"/>
      <c r="AS18" s="78">
        <v>0</v>
      </c>
      <c r="AT18" s="78" t="s">
        <v>249</v>
      </c>
      <c r="AU18" s="78">
        <v>78.66</v>
      </c>
      <c r="AV18" s="78"/>
      <c r="AW18" s="78">
        <v>1.19</v>
      </c>
      <c r="AX18" s="78" t="s">
        <v>249</v>
      </c>
      <c r="AY18" s="78">
        <v>141.57</v>
      </c>
      <c r="AZ18" s="78"/>
      <c r="BA18" s="78">
        <v>157.88999999999999</v>
      </c>
      <c r="BB18" s="78"/>
      <c r="BC18" s="78">
        <v>414.48</v>
      </c>
      <c r="BD18" s="78"/>
      <c r="BE18" s="78">
        <v>293.61</v>
      </c>
      <c r="BF18" s="78"/>
      <c r="BG18" s="78">
        <v>131.13</v>
      </c>
      <c r="BH18" s="78"/>
      <c r="BI18" s="78">
        <v>260.2</v>
      </c>
      <c r="BJ18" s="78"/>
      <c r="BK18" s="78">
        <v>210.08</v>
      </c>
      <c r="BL18" s="78"/>
      <c r="BM18" s="78">
        <v>154.30000000000001</v>
      </c>
      <c r="BN18" s="78"/>
      <c r="BO18" s="78">
        <v>95.55</v>
      </c>
      <c r="BP18" s="78"/>
      <c r="BQ18" s="78">
        <v>112.7</v>
      </c>
      <c r="BR18" s="78"/>
      <c r="BS18" s="78">
        <v>48.49</v>
      </c>
      <c r="BT18" s="78"/>
      <c r="BU18" s="78">
        <v>100.3</v>
      </c>
      <c r="BV18" s="78"/>
      <c r="BW18" s="78">
        <v>89.94</v>
      </c>
      <c r="BX18" s="78"/>
      <c r="BY18" s="78">
        <v>148.21</v>
      </c>
      <c r="BZ18" s="78"/>
      <c r="CA18" s="78">
        <v>25.15</v>
      </c>
      <c r="CB18" s="78"/>
      <c r="CC18" s="78">
        <v>51.12</v>
      </c>
      <c r="CD18" s="78"/>
      <c r="CE18" s="78">
        <v>174.48</v>
      </c>
      <c r="CF18" s="78"/>
      <c r="CG18" s="78">
        <v>223.64</v>
      </c>
      <c r="CH18" s="78"/>
      <c r="CI18" s="78">
        <v>180.56</v>
      </c>
      <c r="CJ18" s="78"/>
      <c r="CK18" s="78">
        <v>179.82</v>
      </c>
      <c r="CL18" s="78"/>
      <c r="CM18" s="78">
        <v>159.12</v>
      </c>
      <c r="CN18" s="78"/>
      <c r="CO18" s="78">
        <v>117.67</v>
      </c>
      <c r="CP18" s="78"/>
      <c r="CQ18" s="78">
        <v>189.07</v>
      </c>
      <c r="CR18" s="78"/>
      <c r="CS18" s="78">
        <v>223.54</v>
      </c>
      <c r="CT18" s="78"/>
      <c r="CU18" s="78"/>
      <c r="CV18" s="78"/>
    </row>
    <row r="19" spans="1:100" ht="15.5" x14ac:dyDescent="0.35">
      <c r="A19" s="78" t="s">
        <v>272</v>
      </c>
      <c r="B19" s="78" t="s">
        <v>246</v>
      </c>
      <c r="C19" s="78" t="s">
        <v>273</v>
      </c>
      <c r="D19" s="78">
        <v>9.1</v>
      </c>
      <c r="E19" s="78">
        <v>0</v>
      </c>
      <c r="F19" s="78" t="s">
        <v>248</v>
      </c>
      <c r="G19" s="78">
        <v>0</v>
      </c>
      <c r="H19" s="78" t="s">
        <v>248</v>
      </c>
      <c r="I19" s="78">
        <v>179.93</v>
      </c>
      <c r="J19" s="78"/>
      <c r="K19" s="78">
        <v>139</v>
      </c>
      <c r="L19" s="78"/>
      <c r="M19" s="78">
        <v>0</v>
      </c>
      <c r="N19" s="78" t="s">
        <v>248</v>
      </c>
      <c r="O19" s="78">
        <v>0</v>
      </c>
      <c r="P19" s="78" t="s">
        <v>248</v>
      </c>
      <c r="Q19" s="78">
        <v>0</v>
      </c>
      <c r="R19" s="78" t="s">
        <v>248</v>
      </c>
      <c r="S19" s="78">
        <v>31.65</v>
      </c>
      <c r="T19" s="78"/>
      <c r="U19" s="78">
        <v>0</v>
      </c>
      <c r="V19" s="78" t="s">
        <v>248</v>
      </c>
      <c r="W19" s="78">
        <v>35.64</v>
      </c>
      <c r="X19" s="78"/>
      <c r="Y19" s="78">
        <v>24.55</v>
      </c>
      <c r="Z19" s="78"/>
      <c r="AA19" s="78">
        <v>86.54</v>
      </c>
      <c r="AB19" s="78"/>
      <c r="AC19" s="78">
        <v>70.819999999999993</v>
      </c>
      <c r="AD19" s="78"/>
      <c r="AE19" s="78">
        <v>114.73</v>
      </c>
      <c r="AF19" s="78"/>
      <c r="AG19" s="78">
        <v>35.65</v>
      </c>
      <c r="AH19" s="78"/>
      <c r="AI19" s="78">
        <v>71.27</v>
      </c>
      <c r="AJ19" s="78"/>
      <c r="AK19" s="78">
        <v>46.28</v>
      </c>
      <c r="AL19" s="78"/>
      <c r="AM19" s="78">
        <v>294.62</v>
      </c>
      <c r="AN19" s="78"/>
      <c r="AO19" s="78">
        <v>477.47</v>
      </c>
      <c r="AP19" s="78"/>
      <c r="AQ19" s="78">
        <v>714.35</v>
      </c>
      <c r="AR19" s="78"/>
      <c r="AS19" s="78">
        <v>64.91</v>
      </c>
      <c r="AT19" s="78" t="s">
        <v>249</v>
      </c>
      <c r="AU19" s="78">
        <v>753.2</v>
      </c>
      <c r="AV19" s="78"/>
      <c r="AW19" s="78">
        <v>0</v>
      </c>
      <c r="AX19" s="78" t="s">
        <v>248</v>
      </c>
      <c r="AY19" s="78">
        <v>41.56</v>
      </c>
      <c r="AZ19" s="78"/>
      <c r="BA19" s="78">
        <v>8.4</v>
      </c>
      <c r="BB19" s="78"/>
      <c r="BC19" s="78">
        <v>535.87</v>
      </c>
      <c r="BD19" s="78"/>
      <c r="BE19" s="78">
        <v>179</v>
      </c>
      <c r="BF19" s="78"/>
      <c r="BG19" s="78">
        <v>95.45</v>
      </c>
      <c r="BH19" s="78"/>
      <c r="BI19" s="78">
        <v>226.19</v>
      </c>
      <c r="BJ19" s="78"/>
      <c r="BK19" s="78">
        <v>316.76</v>
      </c>
      <c r="BL19" s="78"/>
      <c r="BM19" s="78">
        <v>345.81</v>
      </c>
      <c r="BN19" s="78"/>
      <c r="BO19" s="78">
        <v>346.82</v>
      </c>
      <c r="BP19" s="78"/>
      <c r="BQ19" s="78">
        <v>199.47</v>
      </c>
      <c r="BR19" s="78"/>
      <c r="BS19" s="78">
        <v>171.86</v>
      </c>
      <c r="BT19" s="78"/>
      <c r="BU19" s="78">
        <v>134.26</v>
      </c>
      <c r="BV19" s="78"/>
      <c r="BW19" s="78">
        <v>132.97</v>
      </c>
      <c r="BX19" s="78"/>
      <c r="BY19" s="78">
        <v>139.41</v>
      </c>
      <c r="BZ19" s="78"/>
      <c r="CA19" s="78">
        <v>72.989999999999995</v>
      </c>
      <c r="CB19" s="78"/>
      <c r="CC19" s="78">
        <v>168.92</v>
      </c>
      <c r="CD19" s="78"/>
      <c r="CE19" s="78">
        <v>244.91</v>
      </c>
      <c r="CF19" s="78"/>
      <c r="CG19" s="78">
        <v>395.98</v>
      </c>
      <c r="CH19" s="78"/>
      <c r="CI19" s="78">
        <v>414.06</v>
      </c>
      <c r="CJ19" s="78"/>
      <c r="CK19" s="78">
        <v>377.6</v>
      </c>
      <c r="CL19" s="78"/>
      <c r="CM19" s="78">
        <v>172.64</v>
      </c>
      <c r="CN19" s="78"/>
      <c r="CO19" s="78">
        <v>35.03</v>
      </c>
      <c r="CP19" s="78"/>
      <c r="CQ19" s="78">
        <v>74.66</v>
      </c>
      <c r="CR19" s="78"/>
      <c r="CS19" s="78">
        <v>29.03</v>
      </c>
      <c r="CT19" s="78"/>
      <c r="CU19" s="78"/>
      <c r="CV19" s="78"/>
    </row>
    <row r="20" spans="1:100" ht="15.5" x14ac:dyDescent="0.35">
      <c r="A20" s="78" t="s">
        <v>274</v>
      </c>
      <c r="B20" s="78" t="s">
        <v>246</v>
      </c>
      <c r="C20" s="78" t="s">
        <v>275</v>
      </c>
      <c r="D20" s="78">
        <v>9.1999999999999993</v>
      </c>
      <c r="E20" s="78">
        <v>0</v>
      </c>
      <c r="F20" s="78" t="s">
        <v>248</v>
      </c>
      <c r="G20" s="78">
        <v>0</v>
      </c>
      <c r="H20" s="78" t="s">
        <v>248</v>
      </c>
      <c r="I20" s="78">
        <v>16.97</v>
      </c>
      <c r="J20" s="78"/>
      <c r="K20" s="78">
        <v>7.48</v>
      </c>
      <c r="L20" s="78" t="s">
        <v>249</v>
      </c>
      <c r="M20" s="78">
        <v>0</v>
      </c>
      <c r="N20" s="78" t="s">
        <v>248</v>
      </c>
      <c r="O20" s="78">
        <v>0</v>
      </c>
      <c r="P20" s="78" t="s">
        <v>248</v>
      </c>
      <c r="Q20" s="78">
        <v>0</v>
      </c>
      <c r="R20" s="78" t="s">
        <v>249</v>
      </c>
      <c r="S20" s="78">
        <v>16.07</v>
      </c>
      <c r="T20" s="78"/>
      <c r="U20" s="78">
        <v>0</v>
      </c>
      <c r="V20" s="78" t="s">
        <v>249</v>
      </c>
      <c r="W20" s="78">
        <v>0.1</v>
      </c>
      <c r="X20" s="78"/>
      <c r="Y20" s="78">
        <v>0</v>
      </c>
      <c r="Z20" s="78"/>
      <c r="AA20" s="78">
        <v>0</v>
      </c>
      <c r="AB20" s="78"/>
      <c r="AC20" s="78">
        <v>10.83</v>
      </c>
      <c r="AD20" s="78"/>
      <c r="AE20" s="78">
        <v>11.35</v>
      </c>
      <c r="AF20" s="78"/>
      <c r="AG20" s="78">
        <v>10.95</v>
      </c>
      <c r="AH20" s="78"/>
      <c r="AI20" s="78">
        <v>17.98</v>
      </c>
      <c r="AJ20" s="78"/>
      <c r="AK20" s="78">
        <v>21.97</v>
      </c>
      <c r="AL20" s="78"/>
      <c r="AM20" s="78">
        <v>77.239999999999995</v>
      </c>
      <c r="AN20" s="78"/>
      <c r="AO20" s="78">
        <v>159.91</v>
      </c>
      <c r="AP20" s="78"/>
      <c r="AQ20" s="78">
        <v>156.37</v>
      </c>
      <c r="AR20" s="78"/>
      <c r="AS20" s="78">
        <v>59.63</v>
      </c>
      <c r="AT20" s="78" t="s">
        <v>249</v>
      </c>
      <c r="AU20" s="78">
        <v>231.4</v>
      </c>
      <c r="AV20" s="78"/>
      <c r="AW20" s="78">
        <v>0</v>
      </c>
      <c r="AX20" s="78" t="s">
        <v>248</v>
      </c>
      <c r="AY20" s="78">
        <v>145.84</v>
      </c>
      <c r="AZ20" s="78"/>
      <c r="BA20" s="78">
        <v>189.55</v>
      </c>
      <c r="BB20" s="78"/>
      <c r="BC20" s="78">
        <v>431.73</v>
      </c>
      <c r="BD20" s="78"/>
      <c r="BE20" s="78">
        <v>522.32000000000005</v>
      </c>
      <c r="BF20" s="78"/>
      <c r="BG20" s="78">
        <v>245.62</v>
      </c>
      <c r="BH20" s="78"/>
      <c r="BI20" s="78">
        <v>366.51</v>
      </c>
      <c r="BJ20" s="78"/>
      <c r="BK20" s="78">
        <v>379</v>
      </c>
      <c r="BL20" s="78"/>
      <c r="BM20" s="78">
        <v>418.09</v>
      </c>
      <c r="BN20" s="78"/>
      <c r="BO20" s="78">
        <v>353.26</v>
      </c>
      <c r="BP20" s="78"/>
      <c r="BQ20" s="78">
        <v>361.44</v>
      </c>
      <c r="BR20" s="78"/>
      <c r="BS20" s="78">
        <v>140.01</v>
      </c>
      <c r="BT20" s="78"/>
      <c r="BU20" s="78">
        <v>189.11</v>
      </c>
      <c r="BV20" s="78"/>
      <c r="BW20" s="78">
        <v>237.92</v>
      </c>
      <c r="BX20" s="78"/>
      <c r="BY20" s="78">
        <v>360.94</v>
      </c>
      <c r="BZ20" s="78"/>
      <c r="CA20" s="78">
        <v>296.27999999999997</v>
      </c>
      <c r="CB20" s="78"/>
      <c r="CC20" s="78">
        <v>318.31</v>
      </c>
      <c r="CD20" s="78"/>
      <c r="CE20" s="78">
        <v>367.81</v>
      </c>
      <c r="CF20" s="78"/>
      <c r="CG20" s="78">
        <v>429.02</v>
      </c>
      <c r="CH20" s="78"/>
      <c r="CI20" s="78">
        <v>450.91</v>
      </c>
      <c r="CJ20" s="78"/>
      <c r="CK20" s="78">
        <v>498.16</v>
      </c>
      <c r="CL20" s="78"/>
      <c r="CM20" s="78">
        <v>347.76</v>
      </c>
      <c r="CN20" s="78"/>
      <c r="CO20" s="78">
        <v>48.86</v>
      </c>
      <c r="CP20" s="78"/>
      <c r="CQ20" s="78">
        <v>114.07</v>
      </c>
      <c r="CR20" s="78"/>
      <c r="CS20" s="78">
        <v>248.47</v>
      </c>
      <c r="CT20" s="78"/>
      <c r="CU20" s="78"/>
      <c r="CV20" s="78"/>
    </row>
    <row r="21" spans="1:100" ht="15.5" x14ac:dyDescent="0.35">
      <c r="A21" s="78" t="s">
        <v>276</v>
      </c>
      <c r="B21" s="78" t="s">
        <v>246</v>
      </c>
      <c r="C21" s="78" t="s">
        <v>277</v>
      </c>
      <c r="D21" s="78">
        <v>10</v>
      </c>
      <c r="E21" s="78">
        <v>0</v>
      </c>
      <c r="F21" s="78" t="s">
        <v>248</v>
      </c>
      <c r="G21" s="78">
        <v>0</v>
      </c>
      <c r="H21" s="78" t="s">
        <v>248</v>
      </c>
      <c r="I21" s="78">
        <v>107.24</v>
      </c>
      <c r="J21" s="78"/>
      <c r="K21" s="78">
        <v>216.33</v>
      </c>
      <c r="L21" s="78"/>
      <c r="M21" s="78">
        <v>0</v>
      </c>
      <c r="N21" s="78" t="s">
        <v>248</v>
      </c>
      <c r="O21" s="78">
        <v>0</v>
      </c>
      <c r="P21" s="78" t="s">
        <v>248</v>
      </c>
      <c r="Q21" s="78">
        <v>0</v>
      </c>
      <c r="R21" s="78" t="s">
        <v>248</v>
      </c>
      <c r="S21" s="78">
        <v>78.349999999999994</v>
      </c>
      <c r="T21" s="78"/>
      <c r="U21" s="78">
        <v>0</v>
      </c>
      <c r="V21" s="78" t="s">
        <v>248</v>
      </c>
      <c r="W21" s="78">
        <v>38.049999999999997</v>
      </c>
      <c r="X21" s="78"/>
      <c r="Y21" s="78">
        <v>7.92</v>
      </c>
      <c r="Z21" s="78"/>
      <c r="AA21" s="78">
        <v>2.99</v>
      </c>
      <c r="AB21" s="78"/>
      <c r="AC21" s="78">
        <v>7.88</v>
      </c>
      <c r="AD21" s="78"/>
      <c r="AE21" s="78">
        <v>45.72</v>
      </c>
      <c r="AF21" s="78"/>
      <c r="AG21" s="78">
        <v>6.67</v>
      </c>
      <c r="AH21" s="78"/>
      <c r="AI21" s="78">
        <v>25.02</v>
      </c>
      <c r="AJ21" s="78"/>
      <c r="AK21" s="78">
        <v>4.76</v>
      </c>
      <c r="AL21" s="78"/>
      <c r="AM21" s="78">
        <v>31.16</v>
      </c>
      <c r="AN21" s="78"/>
      <c r="AO21" s="78">
        <v>117.37</v>
      </c>
      <c r="AP21" s="78"/>
      <c r="AQ21" s="78">
        <v>42.73</v>
      </c>
      <c r="AR21" s="78"/>
      <c r="AS21" s="78">
        <v>38.5</v>
      </c>
      <c r="AT21" s="78"/>
      <c r="AU21" s="78">
        <v>299.57</v>
      </c>
      <c r="AV21" s="78"/>
      <c r="AW21" s="78">
        <v>0</v>
      </c>
      <c r="AX21" s="78" t="s">
        <v>248</v>
      </c>
      <c r="AY21" s="78">
        <v>254.73</v>
      </c>
      <c r="AZ21" s="78"/>
      <c r="BA21" s="78">
        <v>158.26</v>
      </c>
      <c r="BB21" s="78"/>
      <c r="BC21" s="78">
        <v>271.42</v>
      </c>
      <c r="BD21" s="78"/>
      <c r="BE21" s="78">
        <v>183.63</v>
      </c>
      <c r="BF21" s="78"/>
      <c r="BG21" s="78">
        <v>93.35</v>
      </c>
      <c r="BH21" s="78"/>
      <c r="BI21" s="78">
        <v>222.73</v>
      </c>
      <c r="BJ21" s="78"/>
      <c r="BK21" s="78">
        <v>334.54</v>
      </c>
      <c r="BL21" s="78"/>
      <c r="BM21" s="78">
        <v>315.79000000000002</v>
      </c>
      <c r="BN21" s="78"/>
      <c r="BO21" s="78">
        <v>266.39</v>
      </c>
      <c r="BP21" s="78"/>
      <c r="BQ21" s="78">
        <v>126.19</v>
      </c>
      <c r="BR21" s="78"/>
      <c r="BS21" s="78">
        <v>125.1</v>
      </c>
      <c r="BT21" s="78"/>
      <c r="BU21" s="78">
        <v>148.37</v>
      </c>
      <c r="BV21" s="78"/>
      <c r="BW21" s="78">
        <v>210.06</v>
      </c>
      <c r="BX21" s="78"/>
      <c r="BY21" s="78">
        <v>340.41</v>
      </c>
      <c r="BZ21" s="78"/>
      <c r="CA21" s="78">
        <v>386.55</v>
      </c>
      <c r="CB21" s="78"/>
      <c r="CC21" s="78">
        <v>346.8</v>
      </c>
      <c r="CD21" s="78"/>
      <c r="CE21" s="78">
        <v>349.8</v>
      </c>
      <c r="CF21" s="78"/>
      <c r="CG21" s="78">
        <v>185.68</v>
      </c>
      <c r="CH21" s="78"/>
      <c r="CI21" s="78">
        <v>203.85</v>
      </c>
      <c r="CJ21" s="78"/>
      <c r="CK21" s="78">
        <v>278.41000000000003</v>
      </c>
      <c r="CL21" s="78"/>
      <c r="CM21" s="78">
        <v>168.75</v>
      </c>
      <c r="CN21" s="78"/>
      <c r="CO21" s="78">
        <v>112.5</v>
      </c>
      <c r="CP21" s="78"/>
      <c r="CQ21" s="78">
        <v>166.16</v>
      </c>
      <c r="CR21" s="78"/>
      <c r="CS21" s="78">
        <v>162.35</v>
      </c>
      <c r="CT21" s="78"/>
      <c r="CU21" s="78"/>
      <c r="CV21" s="78"/>
    </row>
    <row r="22" spans="1:100" ht="15.5" x14ac:dyDescent="0.35">
      <c r="A22" s="78" t="s">
        <v>278</v>
      </c>
      <c r="B22" s="78" t="s">
        <v>246</v>
      </c>
      <c r="C22" s="78" t="s">
        <v>279</v>
      </c>
      <c r="D22" s="78">
        <v>11</v>
      </c>
      <c r="E22" s="78">
        <v>0</v>
      </c>
      <c r="F22" s="78"/>
      <c r="G22" s="78">
        <v>0</v>
      </c>
      <c r="H22" s="78"/>
      <c r="I22" s="78">
        <v>0</v>
      </c>
      <c r="J22" s="78"/>
      <c r="K22" s="78">
        <v>0</v>
      </c>
      <c r="L22" s="78" t="s">
        <v>249</v>
      </c>
      <c r="M22" s="78">
        <v>0</v>
      </c>
      <c r="N22" s="78"/>
      <c r="O22" s="78">
        <v>0</v>
      </c>
      <c r="P22" s="78"/>
      <c r="Q22" s="78">
        <v>0</v>
      </c>
      <c r="R22" s="78"/>
      <c r="S22" s="78">
        <v>0</v>
      </c>
      <c r="T22" s="78"/>
      <c r="U22" s="78">
        <v>0</v>
      </c>
      <c r="V22" s="78"/>
      <c r="W22" s="78">
        <v>0</v>
      </c>
      <c r="X22" s="78"/>
      <c r="Y22" s="78">
        <v>0</v>
      </c>
      <c r="Z22" s="78"/>
      <c r="AA22" s="78">
        <v>0</v>
      </c>
      <c r="AB22" s="78"/>
      <c r="AC22" s="78">
        <v>0</v>
      </c>
      <c r="AD22" s="78"/>
      <c r="AE22" s="78">
        <v>0</v>
      </c>
      <c r="AF22" s="78"/>
      <c r="AG22" s="78">
        <v>0</v>
      </c>
      <c r="AH22" s="78"/>
      <c r="AI22" s="78">
        <v>0</v>
      </c>
      <c r="AJ22" s="78"/>
      <c r="AK22" s="78">
        <v>0</v>
      </c>
      <c r="AL22" s="78"/>
      <c r="AM22" s="78">
        <v>0</v>
      </c>
      <c r="AN22" s="78"/>
      <c r="AO22" s="78">
        <v>0</v>
      </c>
      <c r="AP22" s="78"/>
      <c r="AQ22" s="78">
        <v>0</v>
      </c>
      <c r="AR22" s="78"/>
      <c r="AS22" s="78">
        <v>0</v>
      </c>
      <c r="AT22" s="78"/>
      <c r="AU22" s="78">
        <v>0</v>
      </c>
      <c r="AV22" s="78"/>
      <c r="AW22" s="78">
        <v>0</v>
      </c>
      <c r="AX22" s="78"/>
      <c r="AY22" s="78">
        <v>0</v>
      </c>
      <c r="AZ22" s="78"/>
      <c r="BA22" s="78">
        <v>0</v>
      </c>
      <c r="BB22" s="78"/>
      <c r="BC22" s="78">
        <v>12.16</v>
      </c>
      <c r="BD22" s="78"/>
      <c r="BE22" s="78">
        <v>0</v>
      </c>
      <c r="BF22" s="78"/>
      <c r="BG22" s="78">
        <v>0</v>
      </c>
      <c r="BH22" s="78"/>
      <c r="BI22" s="78">
        <v>0</v>
      </c>
      <c r="BJ22" s="78"/>
      <c r="BK22" s="78">
        <v>0</v>
      </c>
      <c r="BL22" s="78"/>
      <c r="BM22" s="78">
        <v>0</v>
      </c>
      <c r="BN22" s="78"/>
      <c r="BO22" s="78">
        <v>0.01</v>
      </c>
      <c r="BP22" s="78"/>
      <c r="BQ22" s="78">
        <v>4.28</v>
      </c>
      <c r="BR22" s="78"/>
      <c r="BS22" s="78">
        <v>0.01</v>
      </c>
      <c r="BT22" s="78"/>
      <c r="BU22" s="78">
        <v>0</v>
      </c>
      <c r="BV22" s="78"/>
      <c r="BW22" s="78">
        <v>0</v>
      </c>
      <c r="BX22" s="78"/>
      <c r="BY22" s="78">
        <v>0</v>
      </c>
      <c r="BZ22" s="78"/>
      <c r="CA22" s="78">
        <v>0</v>
      </c>
      <c r="CB22" s="78"/>
      <c r="CC22" s="78">
        <v>0</v>
      </c>
      <c r="CD22" s="78"/>
      <c r="CE22" s="78">
        <v>0.23</v>
      </c>
      <c r="CF22" s="78"/>
      <c r="CG22" s="78">
        <v>6.06</v>
      </c>
      <c r="CH22" s="78"/>
      <c r="CI22" s="78">
        <v>0.5</v>
      </c>
      <c r="CJ22" s="78"/>
      <c r="CK22" s="78">
        <v>10.58</v>
      </c>
      <c r="CL22" s="78"/>
      <c r="CM22" s="78">
        <v>9.6300000000000008</v>
      </c>
      <c r="CN22" s="78"/>
      <c r="CO22" s="78">
        <v>2.4700000000000002</v>
      </c>
      <c r="CP22" s="78"/>
      <c r="CQ22" s="78">
        <v>33.39</v>
      </c>
      <c r="CR22" s="78"/>
      <c r="CS22" s="78">
        <v>86.49</v>
      </c>
      <c r="CT22" s="78"/>
      <c r="CU22" s="78"/>
      <c r="CV22" s="78"/>
    </row>
    <row r="23" spans="1:100" ht="15.5" x14ac:dyDescent="0.35">
      <c r="A23" s="78" t="s">
        <v>280</v>
      </c>
      <c r="B23" s="78" t="s">
        <v>246</v>
      </c>
      <c r="C23" s="78" t="s">
        <v>281</v>
      </c>
      <c r="D23" s="78">
        <v>12</v>
      </c>
      <c r="E23" s="78">
        <v>0</v>
      </c>
      <c r="F23" s="78" t="s">
        <v>248</v>
      </c>
      <c r="G23" s="78">
        <v>0</v>
      </c>
      <c r="H23" s="78" t="s">
        <v>248</v>
      </c>
      <c r="I23" s="78">
        <v>554.83000000000004</v>
      </c>
      <c r="J23" s="78"/>
      <c r="K23" s="78">
        <v>379.74</v>
      </c>
      <c r="L23" s="78" t="s">
        <v>249</v>
      </c>
      <c r="M23" s="78">
        <v>0</v>
      </c>
      <c r="N23" s="78" t="s">
        <v>248</v>
      </c>
      <c r="O23" s="78">
        <v>0</v>
      </c>
      <c r="P23" s="78" t="s">
        <v>248</v>
      </c>
      <c r="Q23" s="78">
        <v>382.24</v>
      </c>
      <c r="R23" s="78"/>
      <c r="S23" s="78">
        <v>366.42</v>
      </c>
      <c r="T23" s="78"/>
      <c r="U23" s="78">
        <v>176.09</v>
      </c>
      <c r="V23" s="78"/>
      <c r="W23" s="78">
        <v>227.33</v>
      </c>
      <c r="X23" s="78"/>
      <c r="Y23" s="78">
        <v>92.22</v>
      </c>
      <c r="Z23" s="78"/>
      <c r="AA23" s="78">
        <v>34.880000000000003</v>
      </c>
      <c r="AB23" s="78"/>
      <c r="AC23" s="78">
        <v>22.21</v>
      </c>
      <c r="AD23" s="78"/>
      <c r="AE23" s="78">
        <v>176.4</v>
      </c>
      <c r="AF23" s="78"/>
      <c r="AG23" s="78">
        <v>323.83</v>
      </c>
      <c r="AH23" s="78"/>
      <c r="AI23" s="78">
        <v>331.8</v>
      </c>
      <c r="AJ23" s="78"/>
      <c r="AK23" s="78">
        <v>345.91</v>
      </c>
      <c r="AL23" s="78"/>
      <c r="AM23" s="78">
        <v>364.51</v>
      </c>
      <c r="AN23" s="78"/>
      <c r="AO23" s="78">
        <v>370.83</v>
      </c>
      <c r="AP23" s="78"/>
      <c r="AQ23" s="78">
        <v>308.27999999999997</v>
      </c>
      <c r="AR23" s="78"/>
      <c r="AS23" s="78">
        <v>2.78</v>
      </c>
      <c r="AT23" s="78" t="s">
        <v>249</v>
      </c>
      <c r="AU23" s="78">
        <v>3.74</v>
      </c>
      <c r="AV23" s="78"/>
      <c r="AW23" s="78">
        <v>0.5</v>
      </c>
      <c r="AX23" s="78" t="s">
        <v>249</v>
      </c>
      <c r="AY23" s="78">
        <v>38.32</v>
      </c>
      <c r="AZ23" s="78"/>
      <c r="BA23" s="78">
        <v>9.23</v>
      </c>
      <c r="BB23" s="78" t="s">
        <v>249</v>
      </c>
      <c r="BC23" s="78">
        <v>367.7</v>
      </c>
      <c r="BD23" s="78"/>
      <c r="BE23" s="78">
        <v>229.24</v>
      </c>
      <c r="BF23" s="78"/>
      <c r="BG23" s="78">
        <v>68.569999999999993</v>
      </c>
      <c r="BH23" s="78"/>
      <c r="BI23" s="78">
        <v>49.98</v>
      </c>
      <c r="BJ23" s="78"/>
      <c r="BK23" s="78">
        <v>76.38</v>
      </c>
      <c r="BL23" s="78"/>
      <c r="BM23" s="78">
        <v>94.88</v>
      </c>
      <c r="BN23" s="78"/>
      <c r="BO23" s="78">
        <v>81.98</v>
      </c>
      <c r="BP23" s="78"/>
      <c r="BQ23" s="78">
        <v>310.57</v>
      </c>
      <c r="BR23" s="78"/>
      <c r="BS23" s="78">
        <v>175.52</v>
      </c>
      <c r="BT23" s="78"/>
      <c r="BU23" s="78">
        <v>50.22</v>
      </c>
      <c r="BV23" s="78"/>
      <c r="BW23" s="78">
        <v>147.08000000000001</v>
      </c>
      <c r="BX23" s="78"/>
      <c r="BY23" s="78">
        <v>255.2</v>
      </c>
      <c r="BZ23" s="78"/>
      <c r="CA23" s="78">
        <v>252.84</v>
      </c>
      <c r="CB23" s="78"/>
      <c r="CC23" s="78">
        <v>110.11</v>
      </c>
      <c r="CD23" s="78"/>
      <c r="CE23" s="78">
        <v>188.73</v>
      </c>
      <c r="CF23" s="78"/>
      <c r="CG23" s="78">
        <v>317.72000000000003</v>
      </c>
      <c r="CH23" s="78"/>
      <c r="CI23" s="78">
        <v>137.91</v>
      </c>
      <c r="CJ23" s="78"/>
      <c r="CK23" s="78">
        <v>150.91</v>
      </c>
      <c r="CL23" s="78"/>
      <c r="CM23" s="78">
        <v>263.7</v>
      </c>
      <c r="CN23" s="78"/>
      <c r="CO23" s="78">
        <v>137.38</v>
      </c>
      <c r="CP23" s="78"/>
      <c r="CQ23" s="78">
        <v>232.75</v>
      </c>
      <c r="CR23" s="78"/>
      <c r="CS23" s="78">
        <v>343.48</v>
      </c>
      <c r="CT23" s="78"/>
      <c r="CU23" s="78"/>
      <c r="CV23" s="78"/>
    </row>
    <row r="24" spans="1:100" ht="15.5" x14ac:dyDescent="0.35">
      <c r="A24" s="78" t="s">
        <v>282</v>
      </c>
      <c r="B24" s="78" t="s">
        <v>246</v>
      </c>
      <c r="C24" s="78" t="s">
        <v>283</v>
      </c>
      <c r="D24" s="78">
        <v>13</v>
      </c>
      <c r="E24" s="78">
        <v>0</v>
      </c>
      <c r="F24" s="78" t="s">
        <v>249</v>
      </c>
      <c r="G24" s="78">
        <v>0</v>
      </c>
      <c r="H24" s="78" t="s">
        <v>249</v>
      </c>
      <c r="I24" s="78">
        <v>48.96</v>
      </c>
      <c r="J24" s="78"/>
      <c r="K24" s="78">
        <v>2.21</v>
      </c>
      <c r="L24" s="78" t="s">
        <v>249</v>
      </c>
      <c r="M24" s="78">
        <v>0</v>
      </c>
      <c r="N24" s="78" t="s">
        <v>249</v>
      </c>
      <c r="O24" s="78">
        <v>0</v>
      </c>
      <c r="P24" s="78" t="s">
        <v>249</v>
      </c>
      <c r="Q24" s="78">
        <v>0</v>
      </c>
      <c r="R24" s="78"/>
      <c r="S24" s="78">
        <v>0</v>
      </c>
      <c r="T24" s="78"/>
      <c r="U24" s="78">
        <v>0</v>
      </c>
      <c r="V24" s="78"/>
      <c r="W24" s="78">
        <v>0</v>
      </c>
      <c r="X24" s="78"/>
      <c r="Y24" s="78">
        <v>0</v>
      </c>
      <c r="Z24" s="78"/>
      <c r="AA24" s="78">
        <v>0</v>
      </c>
      <c r="AB24" s="78"/>
      <c r="AC24" s="78">
        <v>0</v>
      </c>
      <c r="AD24" s="78"/>
      <c r="AE24" s="78">
        <v>0</v>
      </c>
      <c r="AF24" s="78"/>
      <c r="AG24" s="78">
        <v>0</v>
      </c>
      <c r="AH24" s="78"/>
      <c r="AI24" s="78">
        <v>0.37</v>
      </c>
      <c r="AJ24" s="78"/>
      <c r="AK24" s="78">
        <v>0</v>
      </c>
      <c r="AL24" s="78"/>
      <c r="AM24" s="78">
        <v>2.2999999999999998</v>
      </c>
      <c r="AN24" s="78"/>
      <c r="AO24" s="78">
        <v>1.93</v>
      </c>
      <c r="AP24" s="78"/>
      <c r="AQ24" s="78">
        <v>5.86</v>
      </c>
      <c r="AR24" s="78"/>
      <c r="AS24" s="78">
        <v>0</v>
      </c>
      <c r="AT24" s="78" t="s">
        <v>249</v>
      </c>
      <c r="AU24" s="78">
        <v>0</v>
      </c>
      <c r="AV24" s="78"/>
      <c r="AW24" s="78">
        <v>0</v>
      </c>
      <c r="AX24" s="78" t="s">
        <v>249</v>
      </c>
      <c r="AY24" s="78">
        <v>3.19</v>
      </c>
      <c r="AZ24" s="78"/>
      <c r="BA24" s="78">
        <v>2.64</v>
      </c>
      <c r="BB24" s="78"/>
      <c r="BC24" s="78">
        <v>81.89</v>
      </c>
      <c r="BD24" s="78"/>
      <c r="BE24" s="78">
        <v>112.85</v>
      </c>
      <c r="BF24" s="78"/>
      <c r="BG24" s="78">
        <v>19.46</v>
      </c>
      <c r="BH24" s="78"/>
      <c r="BI24" s="78">
        <v>3.67</v>
      </c>
      <c r="BJ24" s="78"/>
      <c r="BK24" s="78">
        <v>7.34</v>
      </c>
      <c r="BL24" s="78"/>
      <c r="BM24" s="78">
        <v>4.67</v>
      </c>
      <c r="BN24" s="78"/>
      <c r="BO24" s="78">
        <v>0</v>
      </c>
      <c r="BP24" s="78"/>
      <c r="BQ24" s="78">
        <v>1.47</v>
      </c>
      <c r="BR24" s="78"/>
      <c r="BS24" s="78">
        <v>0</v>
      </c>
      <c r="BT24" s="78"/>
      <c r="BU24" s="78">
        <v>0</v>
      </c>
      <c r="BV24" s="78"/>
      <c r="BW24" s="78">
        <v>6.79</v>
      </c>
      <c r="BX24" s="78"/>
      <c r="BY24" s="78">
        <v>16.03</v>
      </c>
      <c r="BZ24" s="78"/>
      <c r="CA24" s="78">
        <v>1.4</v>
      </c>
      <c r="CB24" s="78"/>
      <c r="CC24" s="78">
        <v>5.78</v>
      </c>
      <c r="CD24" s="78"/>
      <c r="CE24" s="78">
        <v>12.37</v>
      </c>
      <c r="CF24" s="78"/>
      <c r="CG24" s="78">
        <v>56.97</v>
      </c>
      <c r="CH24" s="78"/>
      <c r="CI24" s="78">
        <v>58.06</v>
      </c>
      <c r="CJ24" s="78"/>
      <c r="CK24" s="78">
        <v>66.52</v>
      </c>
      <c r="CL24" s="78"/>
      <c r="CM24" s="78">
        <v>71.55</v>
      </c>
      <c r="CN24" s="78"/>
      <c r="CO24" s="78">
        <v>72.72</v>
      </c>
      <c r="CP24" s="78"/>
      <c r="CQ24" s="78">
        <v>92.36</v>
      </c>
      <c r="CR24" s="78"/>
      <c r="CS24" s="78">
        <v>72.05</v>
      </c>
      <c r="CT24" s="78"/>
      <c r="CU24" s="78"/>
      <c r="CV24" s="78"/>
    </row>
    <row r="25" spans="1:100" ht="15.5" x14ac:dyDescent="0.35">
      <c r="A25" s="78" t="s">
        <v>284</v>
      </c>
      <c r="B25" s="78" t="s">
        <v>246</v>
      </c>
      <c r="C25" s="78" t="s">
        <v>285</v>
      </c>
      <c r="D25" s="78">
        <v>14</v>
      </c>
      <c r="E25" s="78">
        <v>0</v>
      </c>
      <c r="F25" s="78" t="s">
        <v>248</v>
      </c>
      <c r="G25" s="78">
        <v>0</v>
      </c>
      <c r="H25" s="78" t="s">
        <v>248</v>
      </c>
      <c r="I25" s="78">
        <v>141.27000000000001</v>
      </c>
      <c r="J25" s="78"/>
      <c r="K25" s="78">
        <v>191.52</v>
      </c>
      <c r="L25" s="78"/>
      <c r="M25" s="78">
        <v>0</v>
      </c>
      <c r="N25" s="78" t="s">
        <v>248</v>
      </c>
      <c r="O25" s="78">
        <v>0</v>
      </c>
      <c r="P25" s="78" t="s">
        <v>248</v>
      </c>
      <c r="Q25" s="78">
        <v>9.52</v>
      </c>
      <c r="R25" s="78"/>
      <c r="S25" s="78">
        <v>5.07</v>
      </c>
      <c r="T25" s="78"/>
      <c r="U25" s="78">
        <v>3.92</v>
      </c>
      <c r="V25" s="78"/>
      <c r="W25" s="78">
        <v>0.26</v>
      </c>
      <c r="X25" s="78"/>
      <c r="Y25" s="78">
        <v>0</v>
      </c>
      <c r="Z25" s="78"/>
      <c r="AA25" s="78">
        <v>0</v>
      </c>
      <c r="AB25" s="78"/>
      <c r="AC25" s="78">
        <v>0</v>
      </c>
      <c r="AD25" s="78"/>
      <c r="AE25" s="78">
        <v>0</v>
      </c>
      <c r="AF25" s="78"/>
      <c r="AG25" s="78">
        <v>13.21</v>
      </c>
      <c r="AH25" s="78"/>
      <c r="AI25" s="78">
        <v>18.54</v>
      </c>
      <c r="AJ25" s="78"/>
      <c r="AK25" s="78">
        <v>31.67</v>
      </c>
      <c r="AL25" s="78"/>
      <c r="AM25" s="78">
        <v>37.15</v>
      </c>
      <c r="AN25" s="78"/>
      <c r="AO25" s="78">
        <v>53.48</v>
      </c>
      <c r="AP25" s="78"/>
      <c r="AQ25" s="78">
        <v>80.02</v>
      </c>
      <c r="AR25" s="78"/>
      <c r="AS25" s="78">
        <v>26.4</v>
      </c>
      <c r="AT25" s="78" t="s">
        <v>249</v>
      </c>
      <c r="AU25" s="78">
        <v>36.380000000000003</v>
      </c>
      <c r="AV25" s="78"/>
      <c r="AW25" s="78">
        <v>0</v>
      </c>
      <c r="AX25" s="78" t="s">
        <v>248</v>
      </c>
      <c r="AY25" s="78">
        <v>84.49</v>
      </c>
      <c r="AZ25" s="78"/>
      <c r="BA25" s="78">
        <v>68.28</v>
      </c>
      <c r="BB25" s="78"/>
      <c r="BC25" s="78">
        <v>121.21</v>
      </c>
      <c r="BD25" s="78"/>
      <c r="BE25" s="78">
        <v>124.76</v>
      </c>
      <c r="BF25" s="78"/>
      <c r="BG25" s="78">
        <v>101.27</v>
      </c>
      <c r="BH25" s="78"/>
      <c r="BI25" s="78">
        <v>33.56</v>
      </c>
      <c r="BJ25" s="78"/>
      <c r="BK25" s="78">
        <v>36.28</v>
      </c>
      <c r="BL25" s="78"/>
      <c r="BM25" s="78">
        <v>4.9000000000000004</v>
      </c>
      <c r="BN25" s="78"/>
      <c r="BO25" s="78">
        <v>0.71</v>
      </c>
      <c r="BP25" s="78"/>
      <c r="BQ25" s="78">
        <v>3.18</v>
      </c>
      <c r="BR25" s="78"/>
      <c r="BS25" s="78">
        <v>0</v>
      </c>
      <c r="BT25" s="78"/>
      <c r="BU25" s="78">
        <v>0</v>
      </c>
      <c r="BV25" s="78"/>
      <c r="BW25" s="78">
        <v>7.67</v>
      </c>
      <c r="BX25" s="78"/>
      <c r="BY25" s="78">
        <v>12.83</v>
      </c>
      <c r="BZ25" s="78"/>
      <c r="CA25" s="78">
        <v>5.99</v>
      </c>
      <c r="CB25" s="78"/>
      <c r="CC25" s="78">
        <v>9.4600000000000009</v>
      </c>
      <c r="CD25" s="78"/>
      <c r="CE25" s="78">
        <v>14.47</v>
      </c>
      <c r="CF25" s="78"/>
      <c r="CG25" s="78">
        <v>74.23</v>
      </c>
      <c r="CH25" s="78"/>
      <c r="CI25" s="78">
        <v>49.81</v>
      </c>
      <c r="CJ25" s="78"/>
      <c r="CK25" s="78">
        <v>24.44</v>
      </c>
      <c r="CL25" s="78"/>
      <c r="CM25" s="78">
        <v>32.76</v>
      </c>
      <c r="CN25" s="78"/>
      <c r="CO25" s="78">
        <v>29.46</v>
      </c>
      <c r="CP25" s="78"/>
      <c r="CQ25" s="78">
        <v>29.48</v>
      </c>
      <c r="CR25" s="78"/>
      <c r="CS25" s="78">
        <v>24.99</v>
      </c>
      <c r="CT25" s="78"/>
      <c r="CU25" s="78"/>
      <c r="CV25" s="78"/>
    </row>
    <row r="26" spans="1:100" ht="15.5" x14ac:dyDescent="0.35">
      <c r="A26" s="78" t="s">
        <v>286</v>
      </c>
      <c r="B26" s="78" t="s">
        <v>246</v>
      </c>
      <c r="C26" s="78" t="s">
        <v>287</v>
      </c>
      <c r="D26" s="78">
        <v>15</v>
      </c>
      <c r="E26" s="78">
        <v>0</v>
      </c>
      <c r="F26" s="78" t="s">
        <v>248</v>
      </c>
      <c r="G26" s="78">
        <v>0</v>
      </c>
      <c r="H26" s="78" t="s">
        <v>248</v>
      </c>
      <c r="I26" s="78">
        <v>1050.3</v>
      </c>
      <c r="J26" s="78"/>
      <c r="K26" s="78">
        <v>922.83</v>
      </c>
      <c r="L26" s="78" t="s">
        <v>249</v>
      </c>
      <c r="M26" s="78">
        <v>0</v>
      </c>
      <c r="N26" s="78" t="s">
        <v>248</v>
      </c>
      <c r="O26" s="78">
        <v>0</v>
      </c>
      <c r="P26" s="78" t="s">
        <v>248</v>
      </c>
      <c r="Q26" s="78">
        <v>418.14</v>
      </c>
      <c r="R26" s="78"/>
      <c r="S26" s="78">
        <v>368.5</v>
      </c>
      <c r="T26" s="78"/>
      <c r="U26" s="78">
        <v>161.65</v>
      </c>
      <c r="V26" s="78"/>
      <c r="W26" s="78">
        <v>286.70999999999998</v>
      </c>
      <c r="X26" s="78"/>
      <c r="Y26" s="78">
        <v>75.42</v>
      </c>
      <c r="Z26" s="78"/>
      <c r="AA26" s="78">
        <v>32.450000000000003</v>
      </c>
      <c r="AB26" s="78"/>
      <c r="AC26" s="78">
        <v>34.47</v>
      </c>
      <c r="AD26" s="78"/>
      <c r="AE26" s="78">
        <v>78.75</v>
      </c>
      <c r="AF26" s="78"/>
      <c r="AG26" s="78">
        <v>306.55</v>
      </c>
      <c r="AH26" s="78"/>
      <c r="AI26" s="78">
        <v>409.83</v>
      </c>
      <c r="AJ26" s="78"/>
      <c r="AK26" s="78">
        <v>444.2</v>
      </c>
      <c r="AL26" s="78"/>
      <c r="AM26" s="78">
        <v>311.8</v>
      </c>
      <c r="AN26" s="78"/>
      <c r="AO26" s="78">
        <v>424.81</v>
      </c>
      <c r="AP26" s="78"/>
      <c r="AQ26" s="78">
        <v>477.89</v>
      </c>
      <c r="AR26" s="78"/>
      <c r="AS26" s="78">
        <v>297.74</v>
      </c>
      <c r="AT26" s="78"/>
      <c r="AU26" s="78">
        <v>0</v>
      </c>
      <c r="AV26" s="78"/>
      <c r="AW26" s="78">
        <v>83.18</v>
      </c>
      <c r="AX26" s="78"/>
      <c r="AY26" s="78">
        <v>82.9</v>
      </c>
      <c r="AZ26" s="78"/>
      <c r="BA26" s="78">
        <v>47.32</v>
      </c>
      <c r="BB26" s="78" t="s">
        <v>249</v>
      </c>
      <c r="BC26" s="78">
        <v>295.7</v>
      </c>
      <c r="BD26" s="78"/>
      <c r="BE26" s="78">
        <v>186.9</v>
      </c>
      <c r="BF26" s="78"/>
      <c r="BG26" s="78">
        <v>74.42</v>
      </c>
      <c r="BH26" s="78"/>
      <c r="BI26" s="78">
        <v>27.34</v>
      </c>
      <c r="BJ26" s="78"/>
      <c r="BK26" s="78">
        <v>33.5</v>
      </c>
      <c r="BL26" s="78"/>
      <c r="BM26" s="78">
        <v>38.58</v>
      </c>
      <c r="BN26" s="78"/>
      <c r="BO26" s="78">
        <v>34.04</v>
      </c>
      <c r="BP26" s="78"/>
      <c r="BQ26" s="78">
        <v>114.72</v>
      </c>
      <c r="BR26" s="78"/>
      <c r="BS26" s="78">
        <v>70.34</v>
      </c>
      <c r="BT26" s="78"/>
      <c r="BU26" s="78">
        <v>14.86</v>
      </c>
      <c r="BV26" s="78"/>
      <c r="BW26" s="78">
        <v>58.12</v>
      </c>
      <c r="BX26" s="78"/>
      <c r="BY26" s="78">
        <v>154.88</v>
      </c>
      <c r="BZ26" s="78"/>
      <c r="CA26" s="78">
        <v>187.4</v>
      </c>
      <c r="CB26" s="78"/>
      <c r="CC26" s="78">
        <v>95.04</v>
      </c>
      <c r="CD26" s="78"/>
      <c r="CE26" s="78">
        <v>154.49</v>
      </c>
      <c r="CF26" s="78"/>
      <c r="CG26" s="78">
        <v>310.2</v>
      </c>
      <c r="CH26" s="78"/>
      <c r="CI26" s="78">
        <v>149.65</v>
      </c>
      <c r="CJ26" s="78"/>
      <c r="CK26" s="78">
        <v>107.38</v>
      </c>
      <c r="CL26" s="78"/>
      <c r="CM26" s="78">
        <v>146.84</v>
      </c>
      <c r="CN26" s="78"/>
      <c r="CO26" s="78">
        <v>109.74</v>
      </c>
      <c r="CP26" s="78"/>
      <c r="CQ26" s="78">
        <v>129.86000000000001</v>
      </c>
      <c r="CR26" s="78"/>
      <c r="CS26" s="78">
        <v>200.88</v>
      </c>
      <c r="CT26" s="78"/>
      <c r="CU26" s="78"/>
      <c r="CV26" s="78"/>
    </row>
    <row r="27" spans="1:100" ht="15.5" x14ac:dyDescent="0.35">
      <c r="A27" s="78" t="s">
        <v>288</v>
      </c>
      <c r="B27" s="78" t="s">
        <v>246</v>
      </c>
      <c r="C27" s="78" t="s">
        <v>289</v>
      </c>
      <c r="D27" s="78">
        <v>16</v>
      </c>
      <c r="E27" s="78">
        <v>0</v>
      </c>
      <c r="F27" s="78"/>
      <c r="G27" s="78">
        <v>0</v>
      </c>
      <c r="H27" s="78"/>
      <c r="I27" s="78">
        <v>0</v>
      </c>
      <c r="J27" s="78"/>
      <c r="K27" s="78">
        <v>0</v>
      </c>
      <c r="L27" s="78" t="s">
        <v>248</v>
      </c>
      <c r="M27" s="78">
        <v>0</v>
      </c>
      <c r="N27" s="78"/>
      <c r="O27" s="78">
        <v>0</v>
      </c>
      <c r="P27" s="78"/>
      <c r="Q27" s="78">
        <v>0</v>
      </c>
      <c r="R27" s="78"/>
      <c r="S27" s="78">
        <v>0</v>
      </c>
      <c r="T27" s="78"/>
      <c r="U27" s="78">
        <v>0</v>
      </c>
      <c r="V27" s="78"/>
      <c r="W27" s="78">
        <v>0</v>
      </c>
      <c r="X27" s="78"/>
      <c r="Y27" s="78">
        <v>0</v>
      </c>
      <c r="Z27" s="78"/>
      <c r="AA27" s="78">
        <v>0</v>
      </c>
      <c r="AB27" s="78"/>
      <c r="AC27" s="78">
        <v>0</v>
      </c>
      <c r="AD27" s="78"/>
      <c r="AE27" s="78">
        <v>0</v>
      </c>
      <c r="AF27" s="78"/>
      <c r="AG27" s="78">
        <v>0</v>
      </c>
      <c r="AH27" s="78"/>
      <c r="AI27" s="78">
        <v>0</v>
      </c>
      <c r="AJ27" s="78"/>
      <c r="AK27" s="78">
        <v>0</v>
      </c>
      <c r="AL27" s="78"/>
      <c r="AM27" s="78">
        <v>0</v>
      </c>
      <c r="AN27" s="78"/>
      <c r="AO27" s="78">
        <v>0</v>
      </c>
      <c r="AP27" s="78"/>
      <c r="AQ27" s="78">
        <v>0</v>
      </c>
      <c r="AR27" s="78"/>
      <c r="AS27" s="78">
        <v>0</v>
      </c>
      <c r="AT27" s="78"/>
      <c r="AU27" s="78">
        <v>0</v>
      </c>
      <c r="AV27" s="78"/>
      <c r="AW27" s="78">
        <v>0</v>
      </c>
      <c r="AX27" s="78"/>
      <c r="AY27" s="78">
        <v>0</v>
      </c>
      <c r="AZ27" s="78"/>
      <c r="BA27" s="78">
        <v>0</v>
      </c>
      <c r="BB27" s="78"/>
      <c r="BC27" s="78">
        <v>1.76</v>
      </c>
      <c r="BD27" s="78"/>
      <c r="BE27" s="78">
        <v>92.3</v>
      </c>
      <c r="BF27" s="78"/>
      <c r="BG27" s="78">
        <v>0</v>
      </c>
      <c r="BH27" s="78"/>
      <c r="BI27" s="78">
        <v>0</v>
      </c>
      <c r="BJ27" s="78"/>
      <c r="BK27" s="78">
        <v>0</v>
      </c>
      <c r="BL27" s="78"/>
      <c r="BM27" s="78">
        <v>0</v>
      </c>
      <c r="BN27" s="78"/>
      <c r="BO27" s="78">
        <v>0</v>
      </c>
      <c r="BP27" s="78"/>
      <c r="BQ27" s="78">
        <v>7.26</v>
      </c>
      <c r="BR27" s="78"/>
      <c r="BS27" s="78">
        <v>0</v>
      </c>
      <c r="BT27" s="78"/>
      <c r="BU27" s="78">
        <v>0</v>
      </c>
      <c r="BV27" s="78"/>
      <c r="BW27" s="78">
        <v>7.96</v>
      </c>
      <c r="BX27" s="78"/>
      <c r="BY27" s="78">
        <v>37.869999999999997</v>
      </c>
      <c r="BZ27" s="78"/>
      <c r="CA27" s="78">
        <v>39.659999999999997</v>
      </c>
      <c r="CB27" s="78"/>
      <c r="CC27" s="78">
        <v>28.03</v>
      </c>
      <c r="CD27" s="78"/>
      <c r="CE27" s="78">
        <v>87.83</v>
      </c>
      <c r="CF27" s="78"/>
      <c r="CG27" s="78">
        <v>148.22999999999999</v>
      </c>
      <c r="CH27" s="78"/>
      <c r="CI27" s="78">
        <v>92.61</v>
      </c>
      <c r="CJ27" s="78"/>
      <c r="CK27" s="78">
        <v>3.95</v>
      </c>
      <c r="CL27" s="78"/>
      <c r="CM27" s="78">
        <v>0</v>
      </c>
      <c r="CN27" s="78"/>
      <c r="CO27" s="78">
        <v>0</v>
      </c>
      <c r="CP27" s="78"/>
      <c r="CQ27" s="78">
        <v>0</v>
      </c>
      <c r="CR27" s="78"/>
      <c r="CS27" s="78">
        <v>0</v>
      </c>
      <c r="CT27" s="78"/>
      <c r="CU27" s="78"/>
      <c r="CV27" s="78"/>
    </row>
    <row r="28" spans="1:100" ht="15.5" x14ac:dyDescent="0.35">
      <c r="A28" s="78" t="s">
        <v>290</v>
      </c>
      <c r="B28" s="78" t="s">
        <v>258</v>
      </c>
      <c r="C28" s="78" t="s">
        <v>291</v>
      </c>
      <c r="D28" s="78">
        <v>17</v>
      </c>
      <c r="E28" s="78">
        <v>0</v>
      </c>
      <c r="F28" s="78"/>
      <c r="G28" s="78">
        <v>0</v>
      </c>
      <c r="H28" s="78"/>
      <c r="I28" s="78">
        <v>0</v>
      </c>
      <c r="J28" s="78"/>
      <c r="K28" s="78">
        <v>0</v>
      </c>
      <c r="L28" s="78" t="s">
        <v>248</v>
      </c>
      <c r="M28" s="78">
        <v>0</v>
      </c>
      <c r="N28" s="78"/>
      <c r="O28" s="78">
        <v>0</v>
      </c>
      <c r="P28" s="78"/>
      <c r="Q28" s="78">
        <v>0</v>
      </c>
      <c r="R28" s="78"/>
      <c r="S28" s="78">
        <v>0</v>
      </c>
      <c r="T28" s="78"/>
      <c r="U28" s="78">
        <v>0</v>
      </c>
      <c r="V28" s="78"/>
      <c r="W28" s="78">
        <v>0</v>
      </c>
      <c r="X28" s="78"/>
      <c r="Y28" s="78">
        <v>0</v>
      </c>
      <c r="Z28" s="78"/>
      <c r="AA28" s="78">
        <v>0</v>
      </c>
      <c r="AB28" s="78"/>
      <c r="AC28" s="78">
        <v>0</v>
      </c>
      <c r="AD28" s="78"/>
      <c r="AE28" s="78">
        <v>0</v>
      </c>
      <c r="AF28" s="78"/>
      <c r="AG28" s="78">
        <v>0</v>
      </c>
      <c r="AH28" s="78"/>
      <c r="AI28" s="78">
        <v>0</v>
      </c>
      <c r="AJ28" s="78"/>
      <c r="AK28" s="78">
        <v>0</v>
      </c>
      <c r="AL28" s="78"/>
      <c r="AM28" s="78">
        <v>0</v>
      </c>
      <c r="AN28" s="78"/>
      <c r="AO28" s="78">
        <v>0</v>
      </c>
      <c r="AP28" s="78"/>
      <c r="AQ28" s="78">
        <v>0</v>
      </c>
      <c r="AR28" s="78"/>
      <c r="AS28" s="78">
        <v>0</v>
      </c>
      <c r="AT28" s="78"/>
      <c r="AU28" s="78">
        <v>0</v>
      </c>
      <c r="AV28" s="78"/>
      <c r="AW28" s="78">
        <v>0</v>
      </c>
      <c r="AX28" s="78"/>
      <c r="AY28" s="78">
        <v>0</v>
      </c>
      <c r="AZ28" s="78"/>
      <c r="BA28" s="78">
        <v>0</v>
      </c>
      <c r="BB28" s="78"/>
      <c r="BC28" s="78">
        <v>0</v>
      </c>
      <c r="BD28" s="78"/>
      <c r="BE28" s="78">
        <v>0</v>
      </c>
      <c r="BF28" s="78"/>
      <c r="BG28" s="78">
        <v>0</v>
      </c>
      <c r="BH28" s="78"/>
      <c r="BI28" s="78">
        <v>0</v>
      </c>
      <c r="BJ28" s="78"/>
      <c r="BK28" s="78">
        <v>0</v>
      </c>
      <c r="BL28" s="78"/>
      <c r="BM28" s="78">
        <v>0</v>
      </c>
      <c r="BN28" s="78"/>
      <c r="BO28" s="78">
        <v>0</v>
      </c>
      <c r="BP28" s="78"/>
      <c r="BQ28" s="78">
        <v>0</v>
      </c>
      <c r="BR28" s="78"/>
      <c r="BS28" s="78">
        <v>0</v>
      </c>
      <c r="BT28" s="78"/>
      <c r="BU28" s="78">
        <v>0</v>
      </c>
      <c r="BV28" s="78"/>
      <c r="BW28" s="78">
        <v>0</v>
      </c>
      <c r="BX28" s="78"/>
      <c r="BY28" s="78">
        <v>0</v>
      </c>
      <c r="BZ28" s="78"/>
      <c r="CA28" s="78">
        <v>0</v>
      </c>
      <c r="CB28" s="78"/>
      <c r="CC28" s="78">
        <v>0</v>
      </c>
      <c r="CD28" s="78"/>
      <c r="CE28" s="78">
        <v>0</v>
      </c>
      <c r="CF28" s="78"/>
      <c r="CG28" s="78">
        <v>0</v>
      </c>
      <c r="CH28" s="78"/>
      <c r="CI28" s="78">
        <v>0</v>
      </c>
      <c r="CJ28" s="78"/>
      <c r="CK28" s="78">
        <v>0</v>
      </c>
      <c r="CL28" s="78"/>
      <c r="CM28" s="78">
        <v>0</v>
      </c>
      <c r="CN28" s="78"/>
      <c r="CO28" s="78">
        <v>0</v>
      </c>
      <c r="CP28" s="78"/>
      <c r="CQ28" s="78">
        <v>0</v>
      </c>
      <c r="CR28" s="78"/>
      <c r="CS28" s="78">
        <v>0</v>
      </c>
      <c r="CT28" s="78"/>
      <c r="CU28" s="78"/>
      <c r="CV28" s="78"/>
    </row>
    <row r="29" spans="1:100" ht="15.5" x14ac:dyDescent="0.35">
      <c r="A29" s="78" t="s">
        <v>290</v>
      </c>
      <c r="B29" s="78" t="s">
        <v>246</v>
      </c>
      <c r="C29" s="78" t="s">
        <v>291</v>
      </c>
      <c r="D29" s="78">
        <v>17</v>
      </c>
      <c r="E29" s="78">
        <v>0</v>
      </c>
      <c r="F29" s="78"/>
      <c r="G29" s="78">
        <v>0</v>
      </c>
      <c r="H29" s="78"/>
      <c r="I29" s="78">
        <v>0</v>
      </c>
      <c r="J29" s="78"/>
      <c r="K29" s="78">
        <v>0</v>
      </c>
      <c r="L29" s="78" t="s">
        <v>248</v>
      </c>
      <c r="M29" s="78">
        <v>0</v>
      </c>
      <c r="N29" s="78"/>
      <c r="O29" s="78">
        <v>0</v>
      </c>
      <c r="P29" s="78"/>
      <c r="Q29" s="78">
        <v>0</v>
      </c>
      <c r="R29" s="78"/>
      <c r="S29" s="78">
        <v>0</v>
      </c>
      <c r="T29" s="78"/>
      <c r="U29" s="78">
        <v>0</v>
      </c>
      <c r="V29" s="78"/>
      <c r="W29" s="78">
        <v>0</v>
      </c>
      <c r="X29" s="78"/>
      <c r="Y29" s="78">
        <v>0</v>
      </c>
      <c r="Z29" s="78"/>
      <c r="AA29" s="78">
        <v>0</v>
      </c>
      <c r="AB29" s="78"/>
      <c r="AC29" s="78">
        <v>0</v>
      </c>
      <c r="AD29" s="78"/>
      <c r="AE29" s="78">
        <v>0</v>
      </c>
      <c r="AF29" s="78"/>
      <c r="AG29" s="78">
        <v>0</v>
      </c>
      <c r="AH29" s="78"/>
      <c r="AI29" s="78">
        <v>0</v>
      </c>
      <c r="AJ29" s="78"/>
      <c r="AK29" s="78">
        <v>0</v>
      </c>
      <c r="AL29" s="78"/>
      <c r="AM29" s="78">
        <v>0</v>
      </c>
      <c r="AN29" s="78"/>
      <c r="AO29" s="78">
        <v>0</v>
      </c>
      <c r="AP29" s="78"/>
      <c r="AQ29" s="78">
        <v>0</v>
      </c>
      <c r="AR29" s="78"/>
      <c r="AS29" s="78">
        <v>0</v>
      </c>
      <c r="AT29" s="78"/>
      <c r="AU29" s="78">
        <v>0</v>
      </c>
      <c r="AV29" s="78"/>
      <c r="AW29" s="78">
        <v>0</v>
      </c>
      <c r="AX29" s="78"/>
      <c r="AY29" s="78">
        <v>0</v>
      </c>
      <c r="AZ29" s="78"/>
      <c r="BA29" s="78">
        <v>0</v>
      </c>
      <c r="BB29" s="78"/>
      <c r="BC29" s="78">
        <v>0</v>
      </c>
      <c r="BD29" s="78"/>
      <c r="BE29" s="78">
        <v>0.39</v>
      </c>
      <c r="BF29" s="78"/>
      <c r="BG29" s="78">
        <v>0</v>
      </c>
      <c r="BH29" s="78"/>
      <c r="BI29" s="78">
        <v>0</v>
      </c>
      <c r="BJ29" s="78"/>
      <c r="BK29" s="78">
        <v>0</v>
      </c>
      <c r="BL29" s="78"/>
      <c r="BM29" s="78">
        <v>0</v>
      </c>
      <c r="BN29" s="78"/>
      <c r="BO29" s="78">
        <v>0</v>
      </c>
      <c r="BP29" s="78"/>
      <c r="BQ29" s="78">
        <v>0</v>
      </c>
      <c r="BR29" s="78"/>
      <c r="BS29" s="78">
        <v>0</v>
      </c>
      <c r="BT29" s="78"/>
      <c r="BU29" s="78">
        <v>0</v>
      </c>
      <c r="BV29" s="78"/>
      <c r="BW29" s="78">
        <v>4.01</v>
      </c>
      <c r="BX29" s="78"/>
      <c r="BY29" s="78">
        <v>5.87</v>
      </c>
      <c r="BZ29" s="78"/>
      <c r="CA29" s="78">
        <v>145.6</v>
      </c>
      <c r="CB29" s="78"/>
      <c r="CC29" s="78">
        <v>165.96</v>
      </c>
      <c r="CD29" s="78"/>
      <c r="CE29" s="78">
        <v>191.13</v>
      </c>
      <c r="CF29" s="78"/>
      <c r="CG29" s="78">
        <v>195.57</v>
      </c>
      <c r="CH29" s="78"/>
      <c r="CI29" s="78">
        <v>77.39</v>
      </c>
      <c r="CJ29" s="78"/>
      <c r="CK29" s="78">
        <v>5.89</v>
      </c>
      <c r="CL29" s="78"/>
      <c r="CM29" s="78">
        <v>2.0499999999999998</v>
      </c>
      <c r="CN29" s="78"/>
      <c r="CO29" s="78">
        <v>1.75</v>
      </c>
      <c r="CP29" s="78"/>
      <c r="CQ29" s="78">
        <v>1.1100000000000001</v>
      </c>
      <c r="CR29" s="78"/>
      <c r="CS29" s="78">
        <v>2.15</v>
      </c>
      <c r="CT29" s="78"/>
      <c r="CU29" s="78"/>
      <c r="CV29" s="78"/>
    </row>
    <row r="30" spans="1:100" ht="15.5" x14ac:dyDescent="0.35">
      <c r="A30" s="78" t="s">
        <v>292</v>
      </c>
      <c r="B30" s="78" t="s">
        <v>246</v>
      </c>
      <c r="C30" s="78" t="s">
        <v>293</v>
      </c>
      <c r="D30" s="78">
        <v>18</v>
      </c>
      <c r="E30" s="78">
        <v>0</v>
      </c>
      <c r="F30" s="78" t="s">
        <v>249</v>
      </c>
      <c r="G30" s="78">
        <v>0</v>
      </c>
      <c r="H30" s="78" t="s">
        <v>249</v>
      </c>
      <c r="I30" s="78">
        <v>102.57</v>
      </c>
      <c r="J30" s="78"/>
      <c r="K30" s="78">
        <v>9.06</v>
      </c>
      <c r="L30" s="78" t="s">
        <v>249</v>
      </c>
      <c r="M30" s="78">
        <v>0</v>
      </c>
      <c r="N30" s="78" t="s">
        <v>249</v>
      </c>
      <c r="O30" s="78">
        <v>0</v>
      </c>
      <c r="P30" s="78" t="s">
        <v>249</v>
      </c>
      <c r="Q30" s="78">
        <v>18.23</v>
      </c>
      <c r="R30" s="78"/>
      <c r="S30" s="78">
        <v>35.44</v>
      </c>
      <c r="T30" s="78"/>
      <c r="U30" s="78">
        <v>12.51</v>
      </c>
      <c r="V30" s="78"/>
      <c r="W30" s="78">
        <v>6.35</v>
      </c>
      <c r="X30" s="78"/>
      <c r="Y30" s="78">
        <v>2.42</v>
      </c>
      <c r="Z30" s="78"/>
      <c r="AA30" s="78">
        <v>4.91</v>
      </c>
      <c r="AB30" s="78"/>
      <c r="AC30" s="78">
        <v>2.2599999999999998</v>
      </c>
      <c r="AD30" s="78"/>
      <c r="AE30" s="78">
        <v>7.32</v>
      </c>
      <c r="AF30" s="78"/>
      <c r="AG30" s="78">
        <v>4.88</v>
      </c>
      <c r="AH30" s="78"/>
      <c r="AI30" s="78">
        <v>0</v>
      </c>
      <c r="AJ30" s="78"/>
      <c r="AK30" s="78">
        <v>0</v>
      </c>
      <c r="AL30" s="78"/>
      <c r="AM30" s="78">
        <v>0</v>
      </c>
      <c r="AN30" s="78"/>
      <c r="AO30" s="78">
        <v>20.28</v>
      </c>
      <c r="AP30" s="78"/>
      <c r="AQ30" s="78">
        <v>0</v>
      </c>
      <c r="AR30" s="78"/>
      <c r="AS30" s="78">
        <v>9.8000000000000007</v>
      </c>
      <c r="AT30" s="78"/>
      <c r="AU30" s="78">
        <v>0</v>
      </c>
      <c r="AV30" s="78"/>
      <c r="AW30" s="78">
        <v>45.39</v>
      </c>
      <c r="AX30" s="78" t="s">
        <v>249</v>
      </c>
      <c r="AY30" s="78">
        <v>109.04</v>
      </c>
      <c r="AZ30" s="78"/>
      <c r="BA30" s="78">
        <v>8.65</v>
      </c>
      <c r="BB30" s="78"/>
      <c r="BC30" s="78">
        <v>4.21</v>
      </c>
      <c r="BD30" s="78"/>
      <c r="BE30" s="78">
        <v>0</v>
      </c>
      <c r="BF30" s="78"/>
      <c r="BG30" s="78">
        <v>0</v>
      </c>
      <c r="BH30" s="78"/>
      <c r="BI30" s="78">
        <v>0</v>
      </c>
      <c r="BJ30" s="78"/>
      <c r="BK30" s="78">
        <v>0</v>
      </c>
      <c r="BL30" s="78"/>
      <c r="BM30" s="78">
        <v>0.15</v>
      </c>
      <c r="BN30" s="78"/>
      <c r="BO30" s="78">
        <v>0</v>
      </c>
      <c r="BP30" s="78"/>
      <c r="BQ30" s="78">
        <v>27.59</v>
      </c>
      <c r="BR30" s="78"/>
      <c r="BS30" s="78">
        <v>0</v>
      </c>
      <c r="BT30" s="78"/>
      <c r="BU30" s="78">
        <v>0</v>
      </c>
      <c r="BV30" s="78"/>
      <c r="BW30" s="78">
        <v>0</v>
      </c>
      <c r="BX30" s="78"/>
      <c r="BY30" s="78">
        <v>0</v>
      </c>
      <c r="BZ30" s="78"/>
      <c r="CA30" s="78">
        <v>14.34</v>
      </c>
      <c r="CB30" s="78"/>
      <c r="CC30" s="78">
        <v>19.489999999999998</v>
      </c>
      <c r="CD30" s="78"/>
      <c r="CE30" s="78">
        <v>9.26</v>
      </c>
      <c r="CF30" s="78" t="s">
        <v>249</v>
      </c>
      <c r="CG30" s="78">
        <v>65.459999999999994</v>
      </c>
      <c r="CH30" s="78"/>
      <c r="CI30" s="78">
        <v>18.11</v>
      </c>
      <c r="CJ30" s="78"/>
      <c r="CK30" s="78">
        <v>17.149999999999999</v>
      </c>
      <c r="CL30" s="78"/>
      <c r="CM30" s="78">
        <v>15.49</v>
      </c>
      <c r="CN30" s="78"/>
      <c r="CO30" s="78">
        <v>17.64</v>
      </c>
      <c r="CP30" s="78"/>
      <c r="CQ30" s="78">
        <v>5.81</v>
      </c>
      <c r="CR30" s="78"/>
      <c r="CS30" s="78">
        <v>9.7200000000000006</v>
      </c>
      <c r="CT30" s="78"/>
      <c r="CU30" s="78"/>
      <c r="CV30" s="78"/>
    </row>
    <row r="31" spans="1:100" ht="15.5" x14ac:dyDescent="0.35">
      <c r="A31" s="78" t="s">
        <v>294</v>
      </c>
      <c r="B31" s="78" t="s">
        <v>246</v>
      </c>
      <c r="C31" s="78" t="s">
        <v>295</v>
      </c>
      <c r="D31" s="78">
        <v>19</v>
      </c>
      <c r="E31" s="78">
        <v>0</v>
      </c>
      <c r="F31" s="78" t="s">
        <v>248</v>
      </c>
      <c r="G31" s="78">
        <v>0</v>
      </c>
      <c r="H31" s="78" t="s">
        <v>248</v>
      </c>
      <c r="I31" s="78">
        <v>1338.52</v>
      </c>
      <c r="J31" s="78"/>
      <c r="K31" s="78">
        <v>416.3</v>
      </c>
      <c r="L31" s="78" t="s">
        <v>249</v>
      </c>
      <c r="M31" s="78">
        <v>0</v>
      </c>
      <c r="N31" s="78" t="s">
        <v>248</v>
      </c>
      <c r="O31" s="78">
        <v>0</v>
      </c>
      <c r="P31" s="78" t="s">
        <v>248</v>
      </c>
      <c r="Q31" s="78">
        <v>87.1</v>
      </c>
      <c r="R31" s="78"/>
      <c r="S31" s="78">
        <v>393.34</v>
      </c>
      <c r="T31" s="78"/>
      <c r="U31" s="78">
        <v>252.65</v>
      </c>
      <c r="V31" s="78"/>
      <c r="W31" s="78">
        <v>897.16</v>
      </c>
      <c r="X31" s="78"/>
      <c r="Y31" s="78">
        <v>830.1</v>
      </c>
      <c r="Z31" s="78"/>
      <c r="AA31" s="78">
        <v>389.14</v>
      </c>
      <c r="AB31" s="78"/>
      <c r="AC31" s="78">
        <v>67.930000000000007</v>
      </c>
      <c r="AD31" s="78"/>
      <c r="AE31" s="78">
        <v>554.54</v>
      </c>
      <c r="AF31" s="78"/>
      <c r="AG31" s="78">
        <v>733.72</v>
      </c>
      <c r="AH31" s="78"/>
      <c r="AI31" s="78">
        <v>976.14</v>
      </c>
      <c r="AJ31" s="78"/>
      <c r="AK31" s="78">
        <v>1347.05</v>
      </c>
      <c r="AL31" s="78"/>
      <c r="AM31" s="78">
        <v>1488.51</v>
      </c>
      <c r="AN31" s="78"/>
      <c r="AO31" s="78">
        <v>1848.32</v>
      </c>
      <c r="AP31" s="78"/>
      <c r="AQ31" s="78">
        <v>1107.25</v>
      </c>
      <c r="AR31" s="78"/>
      <c r="AS31" s="78">
        <v>2005.44</v>
      </c>
      <c r="AT31" s="78"/>
      <c r="AU31" s="78">
        <v>0</v>
      </c>
      <c r="AV31" s="78"/>
      <c r="AW31" s="78">
        <v>1168.23</v>
      </c>
      <c r="AX31" s="78"/>
      <c r="AY31" s="78">
        <v>1124.8499999999999</v>
      </c>
      <c r="AZ31" s="78"/>
      <c r="BA31" s="78">
        <v>662.84</v>
      </c>
      <c r="BB31" s="78"/>
      <c r="BC31" s="78">
        <v>420.54</v>
      </c>
      <c r="BD31" s="78"/>
      <c r="BE31" s="78">
        <v>310.60000000000002</v>
      </c>
      <c r="BF31" s="78"/>
      <c r="BG31" s="78">
        <v>228.78</v>
      </c>
      <c r="BH31" s="78"/>
      <c r="BI31" s="78">
        <v>32.42</v>
      </c>
      <c r="BJ31" s="78"/>
      <c r="BK31" s="78">
        <v>36.369999999999997</v>
      </c>
      <c r="BL31" s="78"/>
      <c r="BM31" s="78">
        <v>191.51</v>
      </c>
      <c r="BN31" s="78"/>
      <c r="BO31" s="78">
        <v>170.65</v>
      </c>
      <c r="BP31" s="78"/>
      <c r="BQ31" s="78">
        <v>660.84</v>
      </c>
      <c r="BR31" s="78"/>
      <c r="BS31" s="78">
        <v>92.49</v>
      </c>
      <c r="BT31" s="78"/>
      <c r="BU31" s="78">
        <v>19.62</v>
      </c>
      <c r="BV31" s="78"/>
      <c r="BW31" s="78">
        <v>87.49</v>
      </c>
      <c r="BX31" s="78"/>
      <c r="BY31" s="78">
        <v>609.14</v>
      </c>
      <c r="BZ31" s="78"/>
      <c r="CA31" s="78">
        <v>946.66</v>
      </c>
      <c r="CB31" s="78"/>
      <c r="CC31" s="78">
        <v>986.69</v>
      </c>
      <c r="CD31" s="78"/>
      <c r="CE31" s="78">
        <v>743.42</v>
      </c>
      <c r="CF31" s="78"/>
      <c r="CG31" s="78">
        <v>810.89</v>
      </c>
      <c r="CH31" s="78"/>
      <c r="CI31" s="78">
        <v>340.49</v>
      </c>
      <c r="CJ31" s="78"/>
      <c r="CK31" s="78">
        <v>206.87</v>
      </c>
      <c r="CL31" s="78"/>
      <c r="CM31" s="78">
        <v>231.53</v>
      </c>
      <c r="CN31" s="78"/>
      <c r="CO31" s="78">
        <v>394.51</v>
      </c>
      <c r="CP31" s="78"/>
      <c r="CQ31" s="78">
        <v>252.49</v>
      </c>
      <c r="CR31" s="78"/>
      <c r="CS31" s="78">
        <v>246.18</v>
      </c>
      <c r="CT31" s="78"/>
      <c r="CU31" s="78"/>
      <c r="CV31" s="78"/>
    </row>
    <row r="32" spans="1:100" ht="15.5" x14ac:dyDescent="0.35">
      <c r="A32" s="78" t="s">
        <v>296</v>
      </c>
      <c r="B32" s="78" t="s">
        <v>246</v>
      </c>
      <c r="C32" s="78" t="s">
        <v>297</v>
      </c>
      <c r="D32" s="78">
        <v>20</v>
      </c>
      <c r="E32" s="78">
        <v>0</v>
      </c>
      <c r="F32" s="78" t="s">
        <v>248</v>
      </c>
      <c r="G32" s="78">
        <v>0</v>
      </c>
      <c r="H32" s="78" t="s">
        <v>248</v>
      </c>
      <c r="I32" s="78">
        <v>1842.8</v>
      </c>
      <c r="J32" s="78"/>
      <c r="K32" s="78">
        <v>837.12</v>
      </c>
      <c r="L32" s="78" t="s">
        <v>249</v>
      </c>
      <c r="M32" s="78">
        <v>0</v>
      </c>
      <c r="N32" s="78" t="s">
        <v>248</v>
      </c>
      <c r="O32" s="78">
        <v>0</v>
      </c>
      <c r="P32" s="78" t="s">
        <v>248</v>
      </c>
      <c r="Q32" s="78">
        <v>57.75</v>
      </c>
      <c r="R32" s="78"/>
      <c r="S32" s="78">
        <v>1404.84</v>
      </c>
      <c r="T32" s="78"/>
      <c r="U32" s="78">
        <v>283.41000000000003</v>
      </c>
      <c r="V32" s="78"/>
      <c r="W32" s="78">
        <v>282.08999999999997</v>
      </c>
      <c r="X32" s="78"/>
      <c r="Y32" s="78">
        <v>838.08</v>
      </c>
      <c r="Z32" s="78"/>
      <c r="AA32" s="78">
        <v>119.21</v>
      </c>
      <c r="AB32" s="78"/>
      <c r="AC32" s="78">
        <v>81.650000000000006</v>
      </c>
      <c r="AD32" s="78"/>
      <c r="AE32" s="78">
        <v>931.76</v>
      </c>
      <c r="AF32" s="78"/>
      <c r="AG32" s="78">
        <v>1733.97</v>
      </c>
      <c r="AH32" s="78"/>
      <c r="AI32" s="78">
        <v>1459.84</v>
      </c>
      <c r="AJ32" s="78"/>
      <c r="AK32" s="78">
        <v>1479.74</v>
      </c>
      <c r="AL32" s="78"/>
      <c r="AM32" s="78">
        <v>2343.65</v>
      </c>
      <c r="AN32" s="78"/>
      <c r="AO32" s="78">
        <v>2792.59</v>
      </c>
      <c r="AP32" s="78"/>
      <c r="AQ32" s="78">
        <v>2283.31</v>
      </c>
      <c r="AR32" s="78"/>
      <c r="AS32" s="78">
        <v>1533.56</v>
      </c>
      <c r="AT32" s="78"/>
      <c r="AU32" s="78">
        <v>680.65</v>
      </c>
      <c r="AV32" s="78"/>
      <c r="AW32" s="78">
        <v>2128.5100000000002</v>
      </c>
      <c r="AX32" s="78"/>
      <c r="AY32" s="78">
        <v>2664.62</v>
      </c>
      <c r="AZ32" s="78"/>
      <c r="BA32" s="78">
        <v>1202</v>
      </c>
      <c r="BB32" s="78"/>
      <c r="BC32" s="78">
        <v>1526.62</v>
      </c>
      <c r="BD32" s="78"/>
      <c r="BE32" s="78">
        <v>927.7</v>
      </c>
      <c r="BF32" s="78"/>
      <c r="BG32" s="78">
        <v>422.03</v>
      </c>
      <c r="BH32" s="78"/>
      <c r="BI32" s="78">
        <v>508.64</v>
      </c>
      <c r="BJ32" s="78"/>
      <c r="BK32" s="78">
        <v>186.36</v>
      </c>
      <c r="BL32" s="78"/>
      <c r="BM32" s="78">
        <v>262.64999999999998</v>
      </c>
      <c r="BN32" s="78"/>
      <c r="BO32" s="78">
        <v>163.54</v>
      </c>
      <c r="BP32" s="78"/>
      <c r="BQ32" s="78">
        <v>1143.58</v>
      </c>
      <c r="BR32" s="78"/>
      <c r="BS32" s="78">
        <v>305.92</v>
      </c>
      <c r="BT32" s="78"/>
      <c r="BU32" s="78">
        <v>510.61</v>
      </c>
      <c r="BV32" s="78"/>
      <c r="BW32" s="78">
        <v>1534.76</v>
      </c>
      <c r="BX32" s="78"/>
      <c r="BY32" s="78">
        <v>2446.5300000000002</v>
      </c>
      <c r="BZ32" s="78"/>
      <c r="CA32" s="78">
        <v>2933.06</v>
      </c>
      <c r="CB32" s="78"/>
      <c r="CC32" s="78">
        <v>3527.11</v>
      </c>
      <c r="CD32" s="78"/>
      <c r="CE32" s="78">
        <v>2165.0300000000002</v>
      </c>
      <c r="CF32" s="78" t="s">
        <v>249</v>
      </c>
      <c r="CG32" s="78">
        <v>2151.85</v>
      </c>
      <c r="CH32" s="78"/>
      <c r="CI32" s="78">
        <v>1833.81</v>
      </c>
      <c r="CJ32" s="78"/>
      <c r="CK32" s="78">
        <v>1687.58</v>
      </c>
      <c r="CL32" s="78"/>
      <c r="CM32" s="78">
        <v>2024.19</v>
      </c>
      <c r="CN32" s="78"/>
      <c r="CO32" s="78">
        <v>2195.31</v>
      </c>
      <c r="CP32" s="78"/>
      <c r="CQ32" s="78">
        <v>1300.78</v>
      </c>
      <c r="CR32" s="78"/>
      <c r="CS32" s="78">
        <v>2003.44</v>
      </c>
      <c r="CT32" s="78"/>
      <c r="CU32" s="78"/>
      <c r="CV32" s="78"/>
    </row>
    <row r="33" spans="1:100" ht="15.5" x14ac:dyDescent="0.35">
      <c r="A33" s="78" t="s">
        <v>298</v>
      </c>
      <c r="B33" s="78" t="s">
        <v>246</v>
      </c>
      <c r="C33" s="78" t="s">
        <v>299</v>
      </c>
      <c r="D33" s="78">
        <v>21</v>
      </c>
      <c r="E33" s="78">
        <v>0</v>
      </c>
      <c r="F33" s="78" t="s">
        <v>248</v>
      </c>
      <c r="G33" s="78">
        <v>0</v>
      </c>
      <c r="H33" s="78" t="s">
        <v>248</v>
      </c>
      <c r="I33" s="78">
        <v>94.31</v>
      </c>
      <c r="J33" s="78"/>
      <c r="K33" s="78">
        <v>79.48</v>
      </c>
      <c r="L33" s="78" t="s">
        <v>249</v>
      </c>
      <c r="M33" s="78">
        <v>0</v>
      </c>
      <c r="N33" s="78" t="s">
        <v>248</v>
      </c>
      <c r="O33" s="78">
        <v>0</v>
      </c>
      <c r="P33" s="78" t="s">
        <v>248</v>
      </c>
      <c r="Q33" s="78">
        <v>0</v>
      </c>
      <c r="R33" s="78"/>
      <c r="S33" s="78">
        <v>36.42</v>
      </c>
      <c r="T33" s="78"/>
      <c r="U33" s="78">
        <v>8.7899999999999991</v>
      </c>
      <c r="V33" s="78"/>
      <c r="W33" s="78">
        <v>0</v>
      </c>
      <c r="X33" s="78"/>
      <c r="Y33" s="78">
        <v>0</v>
      </c>
      <c r="Z33" s="78"/>
      <c r="AA33" s="78">
        <v>0</v>
      </c>
      <c r="AB33" s="78"/>
      <c r="AC33" s="78">
        <v>0</v>
      </c>
      <c r="AD33" s="78"/>
      <c r="AE33" s="78">
        <v>5.66</v>
      </c>
      <c r="AF33" s="78"/>
      <c r="AG33" s="78">
        <v>4.0199999999999996</v>
      </c>
      <c r="AH33" s="78"/>
      <c r="AI33" s="78">
        <v>0</v>
      </c>
      <c r="AJ33" s="78"/>
      <c r="AK33" s="78">
        <v>0</v>
      </c>
      <c r="AL33" s="78"/>
      <c r="AM33" s="78">
        <v>0</v>
      </c>
      <c r="AN33" s="78"/>
      <c r="AO33" s="78">
        <v>1.76</v>
      </c>
      <c r="AP33" s="78"/>
      <c r="AQ33" s="78">
        <v>0</v>
      </c>
      <c r="AR33" s="78"/>
      <c r="AS33" s="78">
        <v>0</v>
      </c>
      <c r="AT33" s="78"/>
      <c r="AU33" s="78">
        <v>0</v>
      </c>
      <c r="AV33" s="78"/>
      <c r="AW33" s="78">
        <v>59.95</v>
      </c>
      <c r="AX33" s="78"/>
      <c r="AY33" s="78">
        <v>62.5</v>
      </c>
      <c r="AZ33" s="78"/>
      <c r="BA33" s="78">
        <v>0</v>
      </c>
      <c r="BB33" s="78"/>
      <c r="BC33" s="78">
        <v>0.4</v>
      </c>
      <c r="BD33" s="78"/>
      <c r="BE33" s="78">
        <v>0</v>
      </c>
      <c r="BF33" s="78"/>
      <c r="BG33" s="78">
        <v>0</v>
      </c>
      <c r="BH33" s="78"/>
      <c r="BI33" s="78">
        <v>0</v>
      </c>
      <c r="BJ33" s="78"/>
      <c r="BK33" s="78">
        <v>0</v>
      </c>
      <c r="BL33" s="78"/>
      <c r="BM33" s="78">
        <v>0</v>
      </c>
      <c r="BN33" s="78"/>
      <c r="BO33" s="78">
        <v>0</v>
      </c>
      <c r="BP33" s="78"/>
      <c r="BQ33" s="78">
        <v>18.100000000000001</v>
      </c>
      <c r="BR33" s="78"/>
      <c r="BS33" s="78">
        <v>7.35</v>
      </c>
      <c r="BT33" s="78"/>
      <c r="BU33" s="78">
        <v>0</v>
      </c>
      <c r="BV33" s="78"/>
      <c r="BW33" s="78">
        <v>8.0299999999999994</v>
      </c>
      <c r="BX33" s="78"/>
      <c r="BY33" s="78">
        <v>13.35</v>
      </c>
      <c r="BZ33" s="78"/>
      <c r="CA33" s="78">
        <v>11.82</v>
      </c>
      <c r="CB33" s="78"/>
      <c r="CC33" s="78">
        <v>8.48</v>
      </c>
      <c r="CD33" s="78"/>
      <c r="CE33" s="78">
        <v>0</v>
      </c>
      <c r="CF33" s="78" t="s">
        <v>249</v>
      </c>
      <c r="CG33" s="78">
        <v>9.33</v>
      </c>
      <c r="CH33" s="78"/>
      <c r="CI33" s="78">
        <v>12.35</v>
      </c>
      <c r="CJ33" s="78"/>
      <c r="CK33" s="78">
        <v>3.69</v>
      </c>
      <c r="CL33" s="78"/>
      <c r="CM33" s="78">
        <v>3.03</v>
      </c>
      <c r="CN33" s="78"/>
      <c r="CO33" s="78">
        <v>6.28</v>
      </c>
      <c r="CP33" s="78"/>
      <c r="CQ33" s="78">
        <v>3.98</v>
      </c>
      <c r="CR33" s="78"/>
      <c r="CS33" s="78">
        <v>10.23</v>
      </c>
      <c r="CT33" s="78"/>
      <c r="CU33" s="78"/>
      <c r="CV33" s="78"/>
    </row>
    <row r="34" spans="1:100" ht="15.5" x14ac:dyDescent="0.35">
      <c r="A34" s="78" t="s">
        <v>300</v>
      </c>
      <c r="B34" s="78" t="s">
        <v>246</v>
      </c>
      <c r="C34" s="78" t="s">
        <v>301</v>
      </c>
      <c r="D34" s="78">
        <v>22</v>
      </c>
      <c r="E34" s="78">
        <v>0</v>
      </c>
      <c r="F34" s="78"/>
      <c r="G34" s="78">
        <v>0</v>
      </c>
      <c r="H34" s="78"/>
      <c r="I34" s="78">
        <v>0</v>
      </c>
      <c r="J34" s="78"/>
      <c r="K34" s="78">
        <v>0</v>
      </c>
      <c r="L34" s="78" t="s">
        <v>248</v>
      </c>
      <c r="M34" s="78">
        <v>0</v>
      </c>
      <c r="N34" s="78"/>
      <c r="O34" s="78">
        <v>0</v>
      </c>
      <c r="P34" s="78"/>
      <c r="Q34" s="78">
        <v>0</v>
      </c>
      <c r="R34" s="78"/>
      <c r="S34" s="78">
        <v>0</v>
      </c>
      <c r="T34" s="78"/>
      <c r="U34" s="78">
        <v>0</v>
      </c>
      <c r="V34" s="78"/>
      <c r="W34" s="78">
        <v>0</v>
      </c>
      <c r="X34" s="78"/>
      <c r="Y34" s="78">
        <v>0</v>
      </c>
      <c r="Z34" s="78"/>
      <c r="AA34" s="78">
        <v>0</v>
      </c>
      <c r="AB34" s="78"/>
      <c r="AC34" s="78">
        <v>0</v>
      </c>
      <c r="AD34" s="78"/>
      <c r="AE34" s="78">
        <v>0</v>
      </c>
      <c r="AF34" s="78"/>
      <c r="AG34" s="78">
        <v>0</v>
      </c>
      <c r="AH34" s="78"/>
      <c r="AI34" s="78">
        <v>0</v>
      </c>
      <c r="AJ34" s="78"/>
      <c r="AK34" s="78">
        <v>0</v>
      </c>
      <c r="AL34" s="78"/>
      <c r="AM34" s="78">
        <v>0</v>
      </c>
      <c r="AN34" s="78"/>
      <c r="AO34" s="78">
        <v>0</v>
      </c>
      <c r="AP34" s="78"/>
      <c r="AQ34" s="78">
        <v>0</v>
      </c>
      <c r="AR34" s="78"/>
      <c r="AS34" s="78">
        <v>0</v>
      </c>
      <c r="AT34" s="78"/>
      <c r="AU34" s="78">
        <v>0</v>
      </c>
      <c r="AV34" s="78"/>
      <c r="AW34" s="78">
        <v>0</v>
      </c>
      <c r="AX34" s="78"/>
      <c r="AY34" s="78">
        <v>0</v>
      </c>
      <c r="AZ34" s="78"/>
      <c r="BA34" s="78">
        <v>0</v>
      </c>
      <c r="BB34" s="78"/>
      <c r="BC34" s="78">
        <v>0</v>
      </c>
      <c r="BD34" s="78"/>
      <c r="BE34" s="78">
        <v>0</v>
      </c>
      <c r="BF34" s="78"/>
      <c r="BG34" s="78">
        <v>0</v>
      </c>
      <c r="BH34" s="78"/>
      <c r="BI34" s="78">
        <v>0</v>
      </c>
      <c r="BJ34" s="78"/>
      <c r="BK34" s="78">
        <v>0</v>
      </c>
      <c r="BL34" s="78"/>
      <c r="BM34" s="78">
        <v>0</v>
      </c>
      <c r="BN34" s="78"/>
      <c r="BO34" s="78">
        <v>0</v>
      </c>
      <c r="BP34" s="78"/>
      <c r="BQ34" s="78">
        <v>0</v>
      </c>
      <c r="BR34" s="78"/>
      <c r="BS34" s="78">
        <v>0</v>
      </c>
      <c r="BT34" s="78"/>
      <c r="BU34" s="78">
        <v>0</v>
      </c>
      <c r="BV34" s="78"/>
      <c r="BW34" s="78">
        <v>0</v>
      </c>
      <c r="BX34" s="78"/>
      <c r="BY34" s="78">
        <v>7.77</v>
      </c>
      <c r="BZ34" s="78"/>
      <c r="CA34" s="78">
        <v>10.56</v>
      </c>
      <c r="CB34" s="78"/>
      <c r="CC34" s="78">
        <v>0</v>
      </c>
      <c r="CD34" s="78"/>
      <c r="CE34" s="78">
        <v>0</v>
      </c>
      <c r="CF34" s="78"/>
      <c r="CG34" s="78">
        <v>2.98</v>
      </c>
      <c r="CH34" s="78"/>
      <c r="CI34" s="78">
        <v>0</v>
      </c>
      <c r="CJ34" s="78"/>
      <c r="CK34" s="78">
        <v>0</v>
      </c>
      <c r="CL34" s="78"/>
      <c r="CM34" s="78">
        <v>0.55000000000000004</v>
      </c>
      <c r="CN34" s="78"/>
      <c r="CO34" s="78">
        <v>0</v>
      </c>
      <c r="CP34" s="78"/>
      <c r="CQ34" s="78">
        <v>0</v>
      </c>
      <c r="CR34" s="78"/>
      <c r="CS34" s="78">
        <v>0</v>
      </c>
      <c r="CT34" s="78"/>
      <c r="CU34" s="78"/>
      <c r="CV34" s="78"/>
    </row>
    <row r="35" spans="1:100" ht="15.5" x14ac:dyDescent="0.35">
      <c r="A35" s="78" t="s">
        <v>302</v>
      </c>
      <c r="B35" s="78" t="s">
        <v>246</v>
      </c>
      <c r="C35" s="78" t="s">
        <v>303</v>
      </c>
      <c r="D35" s="78">
        <v>23</v>
      </c>
      <c r="E35" s="78">
        <v>0</v>
      </c>
      <c r="F35" s="78"/>
      <c r="G35" s="78">
        <v>0</v>
      </c>
      <c r="H35" s="78"/>
      <c r="I35" s="78">
        <v>0</v>
      </c>
      <c r="J35" s="78"/>
      <c r="K35" s="78">
        <v>0</v>
      </c>
      <c r="L35" s="78" t="s">
        <v>248</v>
      </c>
      <c r="M35" s="78">
        <v>0</v>
      </c>
      <c r="N35" s="78"/>
      <c r="O35" s="78">
        <v>0</v>
      </c>
      <c r="P35" s="78"/>
      <c r="Q35" s="78">
        <v>0</v>
      </c>
      <c r="R35" s="78"/>
      <c r="S35" s="78">
        <v>0</v>
      </c>
      <c r="T35" s="78"/>
      <c r="U35" s="78">
        <v>0</v>
      </c>
      <c r="V35" s="78"/>
      <c r="W35" s="78">
        <v>0</v>
      </c>
      <c r="X35" s="78"/>
      <c r="Y35" s="78">
        <v>0</v>
      </c>
      <c r="Z35" s="78"/>
      <c r="AA35" s="78">
        <v>0</v>
      </c>
      <c r="AB35" s="78"/>
      <c r="AC35" s="78">
        <v>0</v>
      </c>
      <c r="AD35" s="78"/>
      <c r="AE35" s="78">
        <v>0</v>
      </c>
      <c r="AF35" s="78"/>
      <c r="AG35" s="78">
        <v>0</v>
      </c>
      <c r="AH35" s="78"/>
      <c r="AI35" s="78">
        <v>0</v>
      </c>
      <c r="AJ35" s="78"/>
      <c r="AK35" s="78">
        <v>0</v>
      </c>
      <c r="AL35" s="78"/>
      <c r="AM35" s="78">
        <v>0</v>
      </c>
      <c r="AN35" s="78"/>
      <c r="AO35" s="78">
        <v>0</v>
      </c>
      <c r="AP35" s="78"/>
      <c r="AQ35" s="78">
        <v>0</v>
      </c>
      <c r="AR35" s="78"/>
      <c r="AS35" s="78">
        <v>0</v>
      </c>
      <c r="AT35" s="78"/>
      <c r="AU35" s="78">
        <v>0</v>
      </c>
      <c r="AV35" s="78"/>
      <c r="AW35" s="78">
        <v>0</v>
      </c>
      <c r="AX35" s="78"/>
      <c r="AY35" s="78">
        <v>0</v>
      </c>
      <c r="AZ35" s="78"/>
      <c r="BA35" s="78">
        <v>0</v>
      </c>
      <c r="BB35" s="78"/>
      <c r="BC35" s="78">
        <v>0</v>
      </c>
      <c r="BD35" s="78"/>
      <c r="BE35" s="78">
        <v>0</v>
      </c>
      <c r="BF35" s="78"/>
      <c r="BG35" s="78">
        <v>0</v>
      </c>
      <c r="BH35" s="78"/>
      <c r="BI35" s="78">
        <v>0</v>
      </c>
      <c r="BJ35" s="78"/>
      <c r="BK35" s="78">
        <v>0</v>
      </c>
      <c r="BL35" s="78"/>
      <c r="BM35" s="78">
        <v>0</v>
      </c>
      <c r="BN35" s="78"/>
      <c r="BO35" s="78">
        <v>0</v>
      </c>
      <c r="BP35" s="78"/>
      <c r="BQ35" s="78">
        <v>0</v>
      </c>
      <c r="BR35" s="78"/>
      <c r="BS35" s="78">
        <v>0</v>
      </c>
      <c r="BT35" s="78"/>
      <c r="BU35" s="78">
        <v>0</v>
      </c>
      <c r="BV35" s="78"/>
      <c r="BW35" s="78">
        <v>0</v>
      </c>
      <c r="BX35" s="78"/>
      <c r="BY35" s="78">
        <v>0</v>
      </c>
      <c r="BZ35" s="78"/>
      <c r="CA35" s="78">
        <v>0</v>
      </c>
      <c r="CB35" s="78"/>
      <c r="CC35" s="78">
        <v>0</v>
      </c>
      <c r="CD35" s="78"/>
      <c r="CE35" s="78">
        <v>0</v>
      </c>
      <c r="CF35" s="78"/>
      <c r="CG35" s="78">
        <v>0</v>
      </c>
      <c r="CH35" s="78"/>
      <c r="CI35" s="78">
        <v>0</v>
      </c>
      <c r="CJ35" s="78"/>
      <c r="CK35" s="78">
        <v>0</v>
      </c>
      <c r="CL35" s="78"/>
      <c r="CM35" s="78">
        <v>0</v>
      </c>
      <c r="CN35" s="78"/>
      <c r="CO35" s="78">
        <v>0</v>
      </c>
      <c r="CP35" s="78"/>
      <c r="CQ35" s="78">
        <v>0</v>
      </c>
      <c r="CR35" s="78"/>
      <c r="CS35" s="78">
        <v>0</v>
      </c>
      <c r="CT35" s="78"/>
      <c r="CU35" s="78"/>
      <c r="CV35" s="78"/>
    </row>
    <row r="36" spans="1:100" ht="15.5" x14ac:dyDescent="0.35">
      <c r="A36" s="78" t="s">
        <v>304</v>
      </c>
      <c r="B36" s="78" t="s">
        <v>246</v>
      </c>
      <c r="C36" s="78" t="s">
        <v>305</v>
      </c>
      <c r="D36" s="78">
        <v>24</v>
      </c>
      <c r="E36" s="78">
        <v>0</v>
      </c>
      <c r="F36" s="78" t="s">
        <v>248</v>
      </c>
      <c r="G36" s="78">
        <v>0</v>
      </c>
      <c r="H36" s="78" t="s">
        <v>248</v>
      </c>
      <c r="I36" s="78">
        <v>134.46</v>
      </c>
      <c r="J36" s="78"/>
      <c r="K36" s="78">
        <v>3.76</v>
      </c>
      <c r="L36" s="78" t="s">
        <v>249</v>
      </c>
      <c r="M36" s="78">
        <v>0</v>
      </c>
      <c r="N36" s="78" t="s">
        <v>248</v>
      </c>
      <c r="O36" s="78">
        <v>0</v>
      </c>
      <c r="P36" s="78" t="s">
        <v>248</v>
      </c>
      <c r="Q36" s="78">
        <v>28.12</v>
      </c>
      <c r="R36" s="78"/>
      <c r="S36" s="78">
        <v>367.27</v>
      </c>
      <c r="T36" s="78"/>
      <c r="U36" s="78">
        <v>162.07</v>
      </c>
      <c r="V36" s="78"/>
      <c r="W36" s="78">
        <v>70.930000000000007</v>
      </c>
      <c r="X36" s="78"/>
      <c r="Y36" s="78">
        <v>27.75</v>
      </c>
      <c r="Z36" s="78"/>
      <c r="AA36" s="78">
        <v>68.37</v>
      </c>
      <c r="AB36" s="78"/>
      <c r="AC36" s="78">
        <v>30.01</v>
      </c>
      <c r="AD36" s="78"/>
      <c r="AE36" s="78">
        <v>139.56</v>
      </c>
      <c r="AF36" s="78"/>
      <c r="AG36" s="78">
        <v>154.41</v>
      </c>
      <c r="AH36" s="78"/>
      <c r="AI36" s="78">
        <v>53.78</v>
      </c>
      <c r="AJ36" s="78"/>
      <c r="AK36" s="78">
        <v>18.350000000000001</v>
      </c>
      <c r="AL36" s="78"/>
      <c r="AM36" s="78">
        <v>344.2</v>
      </c>
      <c r="AN36" s="78"/>
      <c r="AO36" s="78">
        <v>529.39</v>
      </c>
      <c r="AP36" s="78"/>
      <c r="AQ36" s="78">
        <v>617.22</v>
      </c>
      <c r="AR36" s="78"/>
      <c r="AS36" s="78">
        <v>648.83000000000004</v>
      </c>
      <c r="AT36" s="78"/>
      <c r="AU36" s="78">
        <v>468.41</v>
      </c>
      <c r="AV36" s="78"/>
      <c r="AW36" s="78">
        <v>962.43</v>
      </c>
      <c r="AX36" s="78"/>
      <c r="AY36" s="78">
        <v>1175.56</v>
      </c>
      <c r="AZ36" s="78"/>
      <c r="BA36" s="78">
        <v>317.23</v>
      </c>
      <c r="BB36" s="78"/>
      <c r="BC36" s="78">
        <v>493.9</v>
      </c>
      <c r="BD36" s="78"/>
      <c r="BE36" s="78">
        <v>105</v>
      </c>
      <c r="BF36" s="78"/>
      <c r="BG36" s="78">
        <v>48.89</v>
      </c>
      <c r="BH36" s="78"/>
      <c r="BI36" s="78">
        <v>57.12</v>
      </c>
      <c r="BJ36" s="78"/>
      <c r="BK36" s="78">
        <v>32.56</v>
      </c>
      <c r="BL36" s="78"/>
      <c r="BM36" s="78">
        <v>71.47</v>
      </c>
      <c r="BN36" s="78"/>
      <c r="BO36" s="78">
        <v>69.14</v>
      </c>
      <c r="BP36" s="78"/>
      <c r="BQ36" s="78">
        <v>192.88</v>
      </c>
      <c r="BR36" s="78"/>
      <c r="BS36" s="78">
        <v>46.26</v>
      </c>
      <c r="BT36" s="78"/>
      <c r="BU36" s="78">
        <v>19.97</v>
      </c>
      <c r="BV36" s="78"/>
      <c r="BW36" s="78">
        <v>97.52</v>
      </c>
      <c r="BX36" s="78"/>
      <c r="BY36" s="78">
        <v>343.1</v>
      </c>
      <c r="BZ36" s="78"/>
      <c r="CA36" s="78">
        <v>743.67</v>
      </c>
      <c r="CB36" s="78"/>
      <c r="CC36" s="78">
        <v>987.52</v>
      </c>
      <c r="CD36" s="78"/>
      <c r="CE36" s="78">
        <v>437.83</v>
      </c>
      <c r="CF36" s="78" t="s">
        <v>249</v>
      </c>
      <c r="CG36" s="78">
        <v>608.27</v>
      </c>
      <c r="CH36" s="78"/>
      <c r="CI36" s="78">
        <v>223.09</v>
      </c>
      <c r="CJ36" s="78"/>
      <c r="CK36" s="78">
        <v>71.319999999999993</v>
      </c>
      <c r="CL36" s="78"/>
      <c r="CM36" s="78">
        <v>152.71</v>
      </c>
      <c r="CN36" s="78"/>
      <c r="CO36" s="78">
        <v>365.26</v>
      </c>
      <c r="CP36" s="78"/>
      <c r="CQ36" s="78">
        <v>63.36</v>
      </c>
      <c r="CR36" s="78"/>
      <c r="CS36" s="78">
        <v>276.83999999999997</v>
      </c>
      <c r="CT36" s="78"/>
      <c r="CU36" s="78"/>
      <c r="CV36" s="78"/>
    </row>
    <row r="37" spans="1:100" ht="15.5" x14ac:dyDescent="0.35">
      <c r="A37" s="78" t="s">
        <v>306</v>
      </c>
      <c r="B37" s="78" t="s">
        <v>246</v>
      </c>
      <c r="C37" s="78" t="s">
        <v>307</v>
      </c>
      <c r="D37" s="78">
        <v>25</v>
      </c>
      <c r="E37" s="78">
        <v>0</v>
      </c>
      <c r="F37" s="78" t="s">
        <v>248</v>
      </c>
      <c r="G37" s="78">
        <v>0</v>
      </c>
      <c r="H37" s="78" t="s">
        <v>248</v>
      </c>
      <c r="I37" s="78">
        <v>133.78</v>
      </c>
      <c r="J37" s="78"/>
      <c r="K37" s="78">
        <v>129.79</v>
      </c>
      <c r="L37" s="78" t="s">
        <v>249</v>
      </c>
      <c r="M37" s="78">
        <v>0</v>
      </c>
      <c r="N37" s="78" t="s">
        <v>248</v>
      </c>
      <c r="O37" s="78">
        <v>0</v>
      </c>
      <c r="P37" s="78" t="s">
        <v>248</v>
      </c>
      <c r="Q37" s="78">
        <v>0</v>
      </c>
      <c r="R37" s="78"/>
      <c r="S37" s="78">
        <v>0</v>
      </c>
      <c r="T37" s="78"/>
      <c r="U37" s="78">
        <v>0.12</v>
      </c>
      <c r="V37" s="78"/>
      <c r="W37" s="78">
        <v>0</v>
      </c>
      <c r="X37" s="78"/>
      <c r="Y37" s="78">
        <v>0</v>
      </c>
      <c r="Z37" s="78"/>
      <c r="AA37" s="78">
        <v>0</v>
      </c>
      <c r="AB37" s="78"/>
      <c r="AC37" s="78">
        <v>0</v>
      </c>
      <c r="AD37" s="78"/>
      <c r="AE37" s="78">
        <v>0</v>
      </c>
      <c r="AF37" s="78"/>
      <c r="AG37" s="78">
        <v>0</v>
      </c>
      <c r="AH37" s="78"/>
      <c r="AI37" s="78">
        <v>31.32</v>
      </c>
      <c r="AJ37" s="78"/>
      <c r="AK37" s="78">
        <v>50.97</v>
      </c>
      <c r="AL37" s="78"/>
      <c r="AM37" s="78">
        <v>110.26</v>
      </c>
      <c r="AN37" s="78"/>
      <c r="AO37" s="78">
        <v>123.87</v>
      </c>
      <c r="AP37" s="78"/>
      <c r="AQ37" s="78">
        <v>163.4</v>
      </c>
      <c r="AR37" s="78"/>
      <c r="AS37" s="78">
        <v>184.11</v>
      </c>
      <c r="AT37" s="78" t="s">
        <v>249</v>
      </c>
      <c r="AU37" s="78">
        <v>51.85</v>
      </c>
      <c r="AV37" s="78"/>
      <c r="AW37" s="78">
        <v>48.52</v>
      </c>
      <c r="AX37" s="78" t="s">
        <v>249</v>
      </c>
      <c r="AY37" s="78">
        <v>114.13</v>
      </c>
      <c r="AZ37" s="78"/>
      <c r="BA37" s="78">
        <v>89.67</v>
      </c>
      <c r="BB37" s="78"/>
      <c r="BC37" s="78">
        <v>157.03</v>
      </c>
      <c r="BD37" s="78"/>
      <c r="BE37" s="78">
        <v>172.2</v>
      </c>
      <c r="BF37" s="78"/>
      <c r="BG37" s="78">
        <v>166.27</v>
      </c>
      <c r="BH37" s="78"/>
      <c r="BI37" s="78">
        <v>131.9</v>
      </c>
      <c r="BJ37" s="78"/>
      <c r="BK37" s="78">
        <v>125.95</v>
      </c>
      <c r="BL37" s="78"/>
      <c r="BM37" s="78">
        <v>85.39</v>
      </c>
      <c r="BN37" s="78"/>
      <c r="BO37" s="78">
        <v>70.73</v>
      </c>
      <c r="BP37" s="78"/>
      <c r="BQ37" s="78">
        <v>77.77</v>
      </c>
      <c r="BR37" s="78"/>
      <c r="BS37" s="78">
        <v>73.16</v>
      </c>
      <c r="BT37" s="78"/>
      <c r="BU37" s="78">
        <v>30.35</v>
      </c>
      <c r="BV37" s="78"/>
      <c r="BW37" s="78">
        <v>58.05</v>
      </c>
      <c r="BX37" s="78"/>
      <c r="BY37" s="78">
        <v>93.62</v>
      </c>
      <c r="BZ37" s="78"/>
      <c r="CA37" s="78">
        <v>113.95</v>
      </c>
      <c r="CB37" s="78"/>
      <c r="CC37" s="78">
        <v>78.84</v>
      </c>
      <c r="CD37" s="78"/>
      <c r="CE37" s="78">
        <v>90.51</v>
      </c>
      <c r="CF37" s="78"/>
      <c r="CG37" s="78">
        <v>163.53</v>
      </c>
      <c r="CH37" s="78"/>
      <c r="CI37" s="78">
        <v>119.32</v>
      </c>
      <c r="CJ37" s="78"/>
      <c r="CK37" s="78">
        <v>91.62</v>
      </c>
      <c r="CL37" s="78"/>
      <c r="CM37" s="78">
        <v>109.41</v>
      </c>
      <c r="CN37" s="78"/>
      <c r="CO37" s="78">
        <v>131.88999999999999</v>
      </c>
      <c r="CP37" s="78"/>
      <c r="CQ37" s="78">
        <v>133.63</v>
      </c>
      <c r="CR37" s="78"/>
      <c r="CS37" s="78">
        <v>128.25</v>
      </c>
      <c r="CT37" s="78"/>
      <c r="CU37" s="78"/>
      <c r="CV37" s="78"/>
    </row>
    <row r="38" spans="1:100" ht="15.5" x14ac:dyDescent="0.35">
      <c r="A38" s="78" t="s">
        <v>308</v>
      </c>
      <c r="B38" s="78" t="s">
        <v>246</v>
      </c>
      <c r="C38" s="78" t="s">
        <v>309</v>
      </c>
      <c r="D38" s="78">
        <v>26</v>
      </c>
      <c r="E38" s="78">
        <v>0</v>
      </c>
      <c r="F38" s="78" t="s">
        <v>248</v>
      </c>
      <c r="G38" s="78">
        <v>0</v>
      </c>
      <c r="H38" s="78" t="s">
        <v>248</v>
      </c>
      <c r="I38" s="78">
        <v>20.59</v>
      </c>
      <c r="J38" s="78"/>
      <c r="K38" s="78">
        <v>0</v>
      </c>
      <c r="L38" s="78" t="s">
        <v>248</v>
      </c>
      <c r="M38" s="78">
        <v>0</v>
      </c>
      <c r="N38" s="78" t="s">
        <v>248</v>
      </c>
      <c r="O38" s="78">
        <v>0</v>
      </c>
      <c r="P38" s="78" t="s">
        <v>248</v>
      </c>
      <c r="Q38" s="78">
        <v>0</v>
      </c>
      <c r="R38" s="78"/>
      <c r="S38" s="78">
        <v>0</v>
      </c>
      <c r="T38" s="78"/>
      <c r="U38" s="78">
        <v>0</v>
      </c>
      <c r="V38" s="78"/>
      <c r="W38" s="78">
        <v>0</v>
      </c>
      <c r="X38" s="78"/>
      <c r="Y38" s="78">
        <v>0</v>
      </c>
      <c r="Z38" s="78"/>
      <c r="AA38" s="78">
        <v>0</v>
      </c>
      <c r="AB38" s="78"/>
      <c r="AC38" s="78">
        <v>0</v>
      </c>
      <c r="AD38" s="78"/>
      <c r="AE38" s="78">
        <v>0</v>
      </c>
      <c r="AF38" s="78"/>
      <c r="AG38" s="78">
        <v>0</v>
      </c>
      <c r="AH38" s="78"/>
      <c r="AI38" s="78">
        <v>1.69</v>
      </c>
      <c r="AJ38" s="78"/>
      <c r="AK38" s="78">
        <v>1.83</v>
      </c>
      <c r="AL38" s="78"/>
      <c r="AM38" s="78">
        <v>8.7100000000000009</v>
      </c>
      <c r="AN38" s="78"/>
      <c r="AO38" s="78">
        <v>16.350000000000001</v>
      </c>
      <c r="AP38" s="78"/>
      <c r="AQ38" s="78">
        <v>22</v>
      </c>
      <c r="AR38" s="78"/>
      <c r="AS38" s="78">
        <v>6.96</v>
      </c>
      <c r="AT38" s="78"/>
      <c r="AU38" s="78">
        <v>0</v>
      </c>
      <c r="AV38" s="78"/>
      <c r="AW38" s="78">
        <v>10.74</v>
      </c>
      <c r="AX38" s="78" t="s">
        <v>249</v>
      </c>
      <c r="AY38" s="78">
        <v>14.41</v>
      </c>
      <c r="AZ38" s="78"/>
      <c r="BA38" s="78">
        <v>5.51</v>
      </c>
      <c r="BB38" s="78"/>
      <c r="BC38" s="78">
        <v>18.649999999999999</v>
      </c>
      <c r="BD38" s="78"/>
      <c r="BE38" s="78">
        <v>4.12</v>
      </c>
      <c r="BF38" s="78"/>
      <c r="BG38" s="78">
        <v>0</v>
      </c>
      <c r="BH38" s="78"/>
      <c r="BI38" s="78">
        <v>3.24</v>
      </c>
      <c r="BJ38" s="78"/>
      <c r="BK38" s="78">
        <v>0</v>
      </c>
      <c r="BL38" s="78"/>
      <c r="BM38" s="78">
        <v>0</v>
      </c>
      <c r="BN38" s="78"/>
      <c r="BO38" s="78">
        <v>0</v>
      </c>
      <c r="BP38" s="78"/>
      <c r="BQ38" s="78">
        <v>0</v>
      </c>
      <c r="BR38" s="78"/>
      <c r="BS38" s="78">
        <v>1.7</v>
      </c>
      <c r="BT38" s="78"/>
      <c r="BU38" s="78">
        <v>0</v>
      </c>
      <c r="BV38" s="78"/>
      <c r="BW38" s="78">
        <v>2.4900000000000002</v>
      </c>
      <c r="BX38" s="78"/>
      <c r="BY38" s="78">
        <v>4.0199999999999996</v>
      </c>
      <c r="BZ38" s="78"/>
      <c r="CA38" s="78">
        <v>6.01</v>
      </c>
      <c r="CB38" s="78"/>
      <c r="CC38" s="78">
        <v>0</v>
      </c>
      <c r="CD38" s="78"/>
      <c r="CE38" s="78">
        <v>0</v>
      </c>
      <c r="CF38" s="78"/>
      <c r="CG38" s="78">
        <v>7.29</v>
      </c>
      <c r="CH38" s="78"/>
      <c r="CI38" s="78">
        <v>1.72</v>
      </c>
      <c r="CJ38" s="78"/>
      <c r="CK38" s="78">
        <v>0</v>
      </c>
      <c r="CL38" s="78"/>
      <c r="CM38" s="78">
        <v>0.15</v>
      </c>
      <c r="CN38" s="78"/>
      <c r="CO38" s="78">
        <v>0.52</v>
      </c>
      <c r="CP38" s="78"/>
      <c r="CQ38" s="78">
        <v>0.12</v>
      </c>
      <c r="CR38" s="78"/>
      <c r="CS38" s="78">
        <v>1.39</v>
      </c>
      <c r="CT38" s="78"/>
      <c r="CU38" s="78"/>
      <c r="CV38" s="78"/>
    </row>
    <row r="39" spans="1:100" ht="15.5" x14ac:dyDescent="0.35">
      <c r="A39" s="78" t="s">
        <v>310</v>
      </c>
      <c r="B39" s="78" t="s">
        <v>246</v>
      </c>
      <c r="C39" s="78" t="s">
        <v>311</v>
      </c>
      <c r="D39" s="78">
        <v>27</v>
      </c>
      <c r="E39" s="78">
        <v>0</v>
      </c>
      <c r="F39" s="78" t="s">
        <v>248</v>
      </c>
      <c r="G39" s="78">
        <v>0</v>
      </c>
      <c r="H39" s="78" t="s">
        <v>248</v>
      </c>
      <c r="I39" s="78">
        <v>5.92</v>
      </c>
      <c r="J39" s="78"/>
      <c r="K39" s="78">
        <v>0</v>
      </c>
      <c r="L39" s="78" t="s">
        <v>248</v>
      </c>
      <c r="M39" s="78">
        <v>0</v>
      </c>
      <c r="N39" s="78" t="s">
        <v>248</v>
      </c>
      <c r="O39" s="78">
        <v>0</v>
      </c>
      <c r="P39" s="78" t="s">
        <v>248</v>
      </c>
      <c r="Q39" s="78">
        <v>0</v>
      </c>
      <c r="R39" s="78"/>
      <c r="S39" s="78">
        <v>0</v>
      </c>
      <c r="T39" s="78"/>
      <c r="U39" s="78">
        <v>0</v>
      </c>
      <c r="V39" s="78"/>
      <c r="W39" s="78">
        <v>0</v>
      </c>
      <c r="X39" s="78"/>
      <c r="Y39" s="78">
        <v>0</v>
      </c>
      <c r="Z39" s="78"/>
      <c r="AA39" s="78">
        <v>0</v>
      </c>
      <c r="AB39" s="78"/>
      <c r="AC39" s="78">
        <v>0</v>
      </c>
      <c r="AD39" s="78"/>
      <c r="AE39" s="78">
        <v>0</v>
      </c>
      <c r="AF39" s="78"/>
      <c r="AG39" s="78">
        <v>0</v>
      </c>
      <c r="AH39" s="78"/>
      <c r="AI39" s="78">
        <v>0</v>
      </c>
      <c r="AJ39" s="78"/>
      <c r="AK39" s="78">
        <v>0</v>
      </c>
      <c r="AL39" s="78"/>
      <c r="AM39" s="78">
        <v>0</v>
      </c>
      <c r="AN39" s="78"/>
      <c r="AO39" s="78">
        <v>0</v>
      </c>
      <c r="AP39" s="78"/>
      <c r="AQ39" s="78">
        <v>0</v>
      </c>
      <c r="AR39" s="78"/>
      <c r="AS39" s="78">
        <v>0</v>
      </c>
      <c r="AT39" s="78"/>
      <c r="AU39" s="78">
        <v>0</v>
      </c>
      <c r="AV39" s="78"/>
      <c r="AW39" s="78">
        <v>0</v>
      </c>
      <c r="AX39" s="78"/>
      <c r="AY39" s="78">
        <v>0</v>
      </c>
      <c r="AZ39" s="78"/>
      <c r="BA39" s="78">
        <v>0</v>
      </c>
      <c r="BB39" s="78"/>
      <c r="BC39" s="78">
        <v>0</v>
      </c>
      <c r="BD39" s="78"/>
      <c r="BE39" s="78">
        <v>0</v>
      </c>
      <c r="BF39" s="78"/>
      <c r="BG39" s="78">
        <v>0</v>
      </c>
      <c r="BH39" s="78"/>
      <c r="BI39" s="78">
        <v>0</v>
      </c>
      <c r="BJ39" s="78"/>
      <c r="BK39" s="78">
        <v>0</v>
      </c>
      <c r="BL39" s="78"/>
      <c r="BM39" s="78">
        <v>0</v>
      </c>
      <c r="BN39" s="78"/>
      <c r="BO39" s="78">
        <v>0</v>
      </c>
      <c r="BP39" s="78"/>
      <c r="BQ39" s="78">
        <v>0</v>
      </c>
      <c r="BR39" s="78"/>
      <c r="BS39" s="78">
        <v>0</v>
      </c>
      <c r="BT39" s="78"/>
      <c r="BU39" s="78">
        <v>0</v>
      </c>
      <c r="BV39" s="78"/>
      <c r="BW39" s="78">
        <v>0</v>
      </c>
      <c r="BX39" s="78"/>
      <c r="BY39" s="78">
        <v>0</v>
      </c>
      <c r="BZ39" s="78"/>
      <c r="CA39" s="78">
        <v>0</v>
      </c>
      <c r="CB39" s="78"/>
      <c r="CC39" s="78">
        <v>0</v>
      </c>
      <c r="CD39" s="78"/>
      <c r="CE39" s="78">
        <v>0.39</v>
      </c>
      <c r="CF39" s="78"/>
      <c r="CG39" s="78">
        <v>1</v>
      </c>
      <c r="CH39" s="78"/>
      <c r="CI39" s="78">
        <v>0</v>
      </c>
      <c r="CJ39" s="78"/>
      <c r="CK39" s="78">
        <v>0</v>
      </c>
      <c r="CL39" s="78"/>
      <c r="CM39" s="78">
        <v>0</v>
      </c>
      <c r="CN39" s="78"/>
      <c r="CO39" s="78">
        <v>0</v>
      </c>
      <c r="CP39" s="78"/>
      <c r="CQ39" s="78">
        <v>0</v>
      </c>
      <c r="CR39" s="78"/>
      <c r="CS39" s="78">
        <v>0</v>
      </c>
      <c r="CT39" s="78"/>
      <c r="CU39" s="78"/>
      <c r="CV39" s="78"/>
    </row>
    <row r="40" spans="1:100" ht="15.5" x14ac:dyDescent="0.35">
      <c r="A40" s="78" t="s">
        <v>312</v>
      </c>
      <c r="B40" s="78" t="s">
        <v>246</v>
      </c>
      <c r="C40" s="78" t="s">
        <v>313</v>
      </c>
      <c r="D40" s="78">
        <v>28</v>
      </c>
      <c r="E40" s="78">
        <v>0</v>
      </c>
      <c r="F40" s="78" t="s">
        <v>249</v>
      </c>
      <c r="G40" s="78">
        <v>0</v>
      </c>
      <c r="H40" s="78" t="s">
        <v>249</v>
      </c>
      <c r="I40" s="78">
        <v>46.65</v>
      </c>
      <c r="J40" s="78"/>
      <c r="K40" s="78">
        <v>0</v>
      </c>
      <c r="L40" s="78" t="s">
        <v>248</v>
      </c>
      <c r="M40" s="78">
        <v>0</v>
      </c>
      <c r="N40" s="78" t="s">
        <v>249</v>
      </c>
      <c r="O40" s="78">
        <v>0</v>
      </c>
      <c r="P40" s="78" t="s">
        <v>249</v>
      </c>
      <c r="Q40" s="78">
        <v>0</v>
      </c>
      <c r="R40" s="78"/>
      <c r="S40" s="78">
        <v>2.19</v>
      </c>
      <c r="T40" s="78"/>
      <c r="U40" s="78">
        <v>0.41</v>
      </c>
      <c r="V40" s="78"/>
      <c r="W40" s="78">
        <v>0</v>
      </c>
      <c r="X40" s="78"/>
      <c r="Y40" s="78">
        <v>0</v>
      </c>
      <c r="Z40" s="78"/>
      <c r="AA40" s="78">
        <v>0</v>
      </c>
      <c r="AB40" s="78"/>
      <c r="AC40" s="78">
        <v>0</v>
      </c>
      <c r="AD40" s="78"/>
      <c r="AE40" s="78">
        <v>0</v>
      </c>
      <c r="AF40" s="78"/>
      <c r="AG40" s="78">
        <v>0</v>
      </c>
      <c r="AH40" s="78"/>
      <c r="AI40" s="78">
        <v>4.68</v>
      </c>
      <c r="AJ40" s="78"/>
      <c r="AK40" s="78">
        <v>0</v>
      </c>
      <c r="AL40" s="78"/>
      <c r="AM40" s="78">
        <v>0</v>
      </c>
      <c r="AN40" s="78"/>
      <c r="AO40" s="78">
        <v>0</v>
      </c>
      <c r="AP40" s="78"/>
      <c r="AQ40" s="78">
        <v>3.21</v>
      </c>
      <c r="AR40" s="78"/>
      <c r="AS40" s="78">
        <v>0</v>
      </c>
      <c r="AT40" s="78"/>
      <c r="AU40" s="78">
        <v>0</v>
      </c>
      <c r="AV40" s="78"/>
      <c r="AW40" s="78">
        <v>0</v>
      </c>
      <c r="AX40" s="78"/>
      <c r="AY40" s="78">
        <v>0</v>
      </c>
      <c r="AZ40" s="78"/>
      <c r="BA40" s="78">
        <v>9.32</v>
      </c>
      <c r="BB40" s="78"/>
      <c r="BC40" s="78">
        <v>0</v>
      </c>
      <c r="BD40" s="78"/>
      <c r="BE40" s="78">
        <v>0</v>
      </c>
      <c r="BF40" s="78"/>
      <c r="BG40" s="78">
        <v>0</v>
      </c>
      <c r="BH40" s="78"/>
      <c r="BI40" s="78">
        <v>0</v>
      </c>
      <c r="BJ40" s="78"/>
      <c r="BK40" s="78">
        <v>0</v>
      </c>
      <c r="BL40" s="78"/>
      <c r="BM40" s="78">
        <v>0</v>
      </c>
      <c r="BN40" s="78"/>
      <c r="BO40" s="78">
        <v>0</v>
      </c>
      <c r="BP40" s="78"/>
      <c r="BQ40" s="78">
        <v>0</v>
      </c>
      <c r="BR40" s="78"/>
      <c r="BS40" s="78">
        <v>0</v>
      </c>
      <c r="BT40" s="78"/>
      <c r="BU40" s="78">
        <v>0</v>
      </c>
      <c r="BV40" s="78"/>
      <c r="BW40" s="78">
        <v>0</v>
      </c>
      <c r="BX40" s="78"/>
      <c r="BY40" s="78">
        <v>0</v>
      </c>
      <c r="BZ40" s="78"/>
      <c r="CA40" s="78">
        <v>3.05</v>
      </c>
      <c r="CB40" s="78"/>
      <c r="CC40" s="78">
        <v>0</v>
      </c>
      <c r="CD40" s="78"/>
      <c r="CE40" s="78">
        <v>0</v>
      </c>
      <c r="CF40" s="78"/>
      <c r="CG40" s="78">
        <v>0</v>
      </c>
      <c r="CH40" s="78"/>
      <c r="CI40" s="78">
        <v>0</v>
      </c>
      <c r="CJ40" s="78"/>
      <c r="CK40" s="78">
        <v>0</v>
      </c>
      <c r="CL40" s="78"/>
      <c r="CM40" s="78">
        <v>0</v>
      </c>
      <c r="CN40" s="78"/>
      <c r="CO40" s="78">
        <v>0</v>
      </c>
      <c r="CP40" s="78"/>
      <c r="CQ40" s="78">
        <v>0</v>
      </c>
      <c r="CR40" s="78"/>
      <c r="CS40" s="78">
        <v>0</v>
      </c>
      <c r="CT40" s="78"/>
      <c r="CU40" s="78"/>
      <c r="CV40" s="78"/>
    </row>
    <row r="41" spans="1:100" ht="15.5" x14ac:dyDescent="0.35">
      <c r="A41" s="78" t="s">
        <v>314</v>
      </c>
      <c r="B41" s="78" t="s">
        <v>246</v>
      </c>
      <c r="C41" s="78" t="s">
        <v>315</v>
      </c>
      <c r="D41" s="78">
        <v>29</v>
      </c>
      <c r="E41" s="78">
        <v>0</v>
      </c>
      <c r="F41" s="78" t="s">
        <v>248</v>
      </c>
      <c r="G41" s="78">
        <v>0</v>
      </c>
      <c r="H41" s="78" t="s">
        <v>248</v>
      </c>
      <c r="I41" s="78">
        <v>8.67</v>
      </c>
      <c r="J41" s="78"/>
      <c r="K41" s="78">
        <v>394.78</v>
      </c>
      <c r="L41" s="78" t="s">
        <v>249</v>
      </c>
      <c r="M41" s="78">
        <v>0</v>
      </c>
      <c r="N41" s="78" t="s">
        <v>248</v>
      </c>
      <c r="O41" s="78">
        <v>0</v>
      </c>
      <c r="P41" s="78" t="s">
        <v>248</v>
      </c>
      <c r="Q41" s="78">
        <v>5.41</v>
      </c>
      <c r="R41" s="78" t="s">
        <v>249</v>
      </c>
      <c r="S41" s="78">
        <v>378.02</v>
      </c>
      <c r="T41" s="78"/>
      <c r="U41" s="78">
        <v>243.01</v>
      </c>
      <c r="V41" s="78"/>
      <c r="W41" s="78">
        <v>535.99</v>
      </c>
      <c r="X41" s="78"/>
      <c r="Y41" s="78">
        <v>547.22</v>
      </c>
      <c r="Z41" s="78"/>
      <c r="AA41" s="78">
        <v>660.75</v>
      </c>
      <c r="AB41" s="78"/>
      <c r="AC41" s="78">
        <v>234.84</v>
      </c>
      <c r="AD41" s="78"/>
      <c r="AE41" s="78">
        <v>888.38</v>
      </c>
      <c r="AF41" s="78"/>
      <c r="AG41" s="78">
        <v>458.25</v>
      </c>
      <c r="AH41" s="78"/>
      <c r="AI41" s="78">
        <v>10.43</v>
      </c>
      <c r="AJ41" s="78"/>
      <c r="AK41" s="78">
        <v>0</v>
      </c>
      <c r="AL41" s="78"/>
      <c r="AM41" s="78">
        <v>1.53</v>
      </c>
      <c r="AN41" s="78"/>
      <c r="AO41" s="78">
        <v>68.95</v>
      </c>
      <c r="AP41" s="78"/>
      <c r="AQ41" s="78">
        <v>2.02</v>
      </c>
      <c r="AR41" s="78"/>
      <c r="AS41" s="78">
        <v>265.81</v>
      </c>
      <c r="AT41" s="78"/>
      <c r="AU41" s="78">
        <v>557.53</v>
      </c>
      <c r="AV41" s="78"/>
      <c r="AW41" s="78">
        <v>872.77</v>
      </c>
      <c r="AX41" s="78"/>
      <c r="AY41" s="78">
        <v>864.77</v>
      </c>
      <c r="AZ41" s="78"/>
      <c r="BA41" s="78">
        <v>282.98</v>
      </c>
      <c r="BB41" s="78"/>
      <c r="BC41" s="78">
        <v>160.80000000000001</v>
      </c>
      <c r="BD41" s="78"/>
      <c r="BE41" s="78">
        <v>371.95</v>
      </c>
      <c r="BF41" s="78"/>
      <c r="BG41" s="78">
        <v>231.96</v>
      </c>
      <c r="BH41" s="78"/>
      <c r="BI41" s="78">
        <v>203.95</v>
      </c>
      <c r="BJ41" s="78"/>
      <c r="BK41" s="78">
        <v>458.9</v>
      </c>
      <c r="BL41" s="78"/>
      <c r="BM41" s="78">
        <v>922.68</v>
      </c>
      <c r="BN41" s="78"/>
      <c r="BO41" s="78">
        <v>174.85</v>
      </c>
      <c r="BP41" s="78"/>
      <c r="BQ41" s="78">
        <v>283.8</v>
      </c>
      <c r="BR41" s="78"/>
      <c r="BS41" s="78">
        <v>212.74</v>
      </c>
      <c r="BT41" s="78"/>
      <c r="BU41" s="78">
        <v>326.86</v>
      </c>
      <c r="BV41" s="78"/>
      <c r="BW41" s="78">
        <v>842.57</v>
      </c>
      <c r="BX41" s="78"/>
      <c r="BY41" s="78">
        <v>864.01</v>
      </c>
      <c r="BZ41" s="78"/>
      <c r="CA41" s="78">
        <v>1137.6300000000001</v>
      </c>
      <c r="CB41" s="78"/>
      <c r="CC41" s="78">
        <v>1232.5999999999999</v>
      </c>
      <c r="CD41" s="78"/>
      <c r="CE41" s="78">
        <v>1080.08</v>
      </c>
      <c r="CF41" s="78"/>
      <c r="CG41" s="78">
        <v>364.97</v>
      </c>
      <c r="CH41" s="78"/>
      <c r="CI41" s="78">
        <v>335.66</v>
      </c>
      <c r="CJ41" s="78"/>
      <c r="CK41" s="78">
        <v>489.43</v>
      </c>
      <c r="CL41" s="78"/>
      <c r="CM41" s="78">
        <v>544.87</v>
      </c>
      <c r="CN41" s="78"/>
      <c r="CO41" s="78">
        <v>568.65</v>
      </c>
      <c r="CP41" s="78"/>
      <c r="CQ41" s="78">
        <v>536.75</v>
      </c>
      <c r="CR41" s="78"/>
      <c r="CS41" s="78">
        <v>424.46</v>
      </c>
      <c r="CT41" s="78"/>
      <c r="CU41" s="78"/>
      <c r="CV41" s="78"/>
    </row>
    <row r="42" spans="1:100" ht="15.5" x14ac:dyDescent="0.35">
      <c r="A42" s="78" t="s">
        <v>314</v>
      </c>
      <c r="B42" s="78" t="s">
        <v>316</v>
      </c>
      <c r="C42" s="78" t="s">
        <v>315</v>
      </c>
      <c r="D42" s="78">
        <v>29</v>
      </c>
      <c r="E42" s="78">
        <v>0</v>
      </c>
      <c r="F42" s="78" t="s">
        <v>248</v>
      </c>
      <c r="G42" s="78">
        <v>198.66</v>
      </c>
      <c r="H42" s="78" t="s">
        <v>249</v>
      </c>
      <c r="I42" s="78">
        <v>358.55</v>
      </c>
      <c r="J42" s="78"/>
      <c r="K42" s="78">
        <v>0</v>
      </c>
      <c r="L42" s="78" t="s">
        <v>248</v>
      </c>
      <c r="M42" s="78">
        <v>30.11</v>
      </c>
      <c r="N42" s="78"/>
      <c r="O42" s="78">
        <v>133.38</v>
      </c>
      <c r="P42" s="78"/>
      <c r="Q42" s="78">
        <v>269.70999999999998</v>
      </c>
      <c r="R42" s="78"/>
      <c r="S42" s="78">
        <v>171.89</v>
      </c>
      <c r="T42" s="78"/>
      <c r="U42" s="78">
        <v>203.27</v>
      </c>
      <c r="V42" s="78"/>
      <c r="W42" s="78">
        <v>321.3</v>
      </c>
      <c r="X42" s="78"/>
      <c r="Y42" s="78">
        <v>490.28</v>
      </c>
      <c r="Z42" s="78"/>
      <c r="AA42" s="78">
        <v>608.22</v>
      </c>
      <c r="AB42" s="78"/>
      <c r="AC42" s="78">
        <v>634.66</v>
      </c>
      <c r="AD42" s="78"/>
      <c r="AE42" s="78">
        <v>778.43</v>
      </c>
      <c r="AF42" s="78"/>
      <c r="AG42" s="78">
        <v>813.1</v>
      </c>
      <c r="AH42" s="78"/>
      <c r="AI42" s="78">
        <v>756.75</v>
      </c>
      <c r="AJ42" s="78"/>
      <c r="AK42" s="78">
        <v>702.8</v>
      </c>
      <c r="AL42" s="78"/>
      <c r="AM42" s="78">
        <v>709.33</v>
      </c>
      <c r="AN42" s="78"/>
      <c r="AO42" s="78">
        <v>667.12</v>
      </c>
      <c r="AP42" s="78"/>
      <c r="AQ42" s="78">
        <v>658.53</v>
      </c>
      <c r="AR42" s="78"/>
      <c r="AS42" s="78">
        <v>640.16999999999996</v>
      </c>
      <c r="AT42" s="78"/>
      <c r="AU42" s="78">
        <v>725.39</v>
      </c>
      <c r="AV42" s="78"/>
      <c r="AW42" s="78">
        <v>943.82</v>
      </c>
      <c r="AX42" s="78"/>
      <c r="AY42" s="78">
        <v>1120.1600000000001</v>
      </c>
      <c r="AZ42" s="78"/>
      <c r="BA42" s="78">
        <v>352.14</v>
      </c>
      <c r="BB42" s="78" t="s">
        <v>249</v>
      </c>
      <c r="BC42" s="78">
        <v>741.98</v>
      </c>
      <c r="BD42" s="78"/>
      <c r="BE42" s="78">
        <v>997.27</v>
      </c>
      <c r="BF42" s="78"/>
      <c r="BG42" s="78">
        <v>816.28</v>
      </c>
      <c r="BH42" s="78"/>
      <c r="BI42" s="78">
        <v>542.92999999999995</v>
      </c>
      <c r="BJ42" s="78"/>
      <c r="BK42" s="78">
        <v>788.18</v>
      </c>
      <c r="BL42" s="78"/>
      <c r="BM42" s="78">
        <v>930.39</v>
      </c>
      <c r="BN42" s="78"/>
      <c r="BO42" s="78">
        <v>970.65</v>
      </c>
      <c r="BP42" s="78"/>
      <c r="BQ42" s="78">
        <v>561.23</v>
      </c>
      <c r="BR42" s="78"/>
      <c r="BS42" s="78">
        <v>94.45</v>
      </c>
      <c r="BT42" s="78"/>
      <c r="BU42" s="78">
        <v>125.49</v>
      </c>
      <c r="BV42" s="78"/>
      <c r="BW42" s="78">
        <v>485.11</v>
      </c>
      <c r="BX42" s="78"/>
      <c r="BY42" s="78">
        <v>632.57000000000005</v>
      </c>
      <c r="BZ42" s="78"/>
      <c r="CA42" s="78">
        <v>956.77</v>
      </c>
      <c r="CB42" s="78"/>
      <c r="CC42" s="78">
        <v>1162.72</v>
      </c>
      <c r="CD42" s="78"/>
      <c r="CE42" s="78">
        <v>1100.21</v>
      </c>
      <c r="CF42" s="78"/>
      <c r="CG42" s="78">
        <v>235.79</v>
      </c>
      <c r="CH42" s="78"/>
      <c r="CI42" s="78">
        <v>143.94</v>
      </c>
      <c r="CJ42" s="78"/>
      <c r="CK42" s="78">
        <v>345</v>
      </c>
      <c r="CL42" s="78"/>
      <c r="CM42" s="78">
        <v>421.8</v>
      </c>
      <c r="CN42" s="78"/>
      <c r="CO42" s="78">
        <v>627.73</v>
      </c>
      <c r="CP42" s="78"/>
      <c r="CQ42" s="78">
        <v>560.19000000000005</v>
      </c>
      <c r="CR42" s="78"/>
      <c r="CS42" s="78">
        <v>245.13</v>
      </c>
      <c r="CT42" s="78" t="s">
        <v>249</v>
      </c>
      <c r="CU42" s="78"/>
      <c r="CV42" s="78"/>
    </row>
    <row r="43" spans="1:100" ht="15.5" x14ac:dyDescent="0.35">
      <c r="A43" s="78" t="s">
        <v>317</v>
      </c>
      <c r="B43" s="78" t="s">
        <v>246</v>
      </c>
      <c r="C43" s="78" t="s">
        <v>318</v>
      </c>
      <c r="D43" s="78">
        <v>30</v>
      </c>
      <c r="E43" s="78">
        <v>0</v>
      </c>
      <c r="F43" s="78" t="s">
        <v>248</v>
      </c>
      <c r="G43" s="78">
        <v>0</v>
      </c>
      <c r="H43" s="78" t="s">
        <v>248</v>
      </c>
      <c r="I43" s="78">
        <v>132.13999999999999</v>
      </c>
      <c r="J43" s="78"/>
      <c r="K43" s="78">
        <v>157.03</v>
      </c>
      <c r="L43" s="78" t="s">
        <v>249</v>
      </c>
      <c r="M43" s="78">
        <v>0</v>
      </c>
      <c r="N43" s="78" t="s">
        <v>248</v>
      </c>
      <c r="O43" s="78">
        <v>0</v>
      </c>
      <c r="P43" s="78" t="s">
        <v>248</v>
      </c>
      <c r="Q43" s="78">
        <v>13.42</v>
      </c>
      <c r="R43" s="78"/>
      <c r="S43" s="78">
        <v>317.20999999999998</v>
      </c>
      <c r="T43" s="78"/>
      <c r="U43" s="78">
        <v>257.38</v>
      </c>
      <c r="V43" s="78"/>
      <c r="W43" s="78">
        <v>641.76</v>
      </c>
      <c r="X43" s="78"/>
      <c r="Y43" s="78">
        <v>998.18</v>
      </c>
      <c r="Z43" s="78"/>
      <c r="AA43" s="78">
        <v>1167.9000000000001</v>
      </c>
      <c r="AB43" s="78"/>
      <c r="AC43" s="78">
        <v>1347.45</v>
      </c>
      <c r="AD43" s="78"/>
      <c r="AE43" s="78">
        <v>1534.55</v>
      </c>
      <c r="AF43" s="78"/>
      <c r="AG43" s="78">
        <v>1845.44</v>
      </c>
      <c r="AH43" s="78"/>
      <c r="AI43" s="78">
        <v>1391.43</v>
      </c>
      <c r="AJ43" s="78"/>
      <c r="AK43" s="78">
        <v>895.67</v>
      </c>
      <c r="AL43" s="78"/>
      <c r="AM43" s="78">
        <v>623</v>
      </c>
      <c r="AN43" s="78"/>
      <c r="AO43" s="78">
        <v>890.51</v>
      </c>
      <c r="AP43" s="78"/>
      <c r="AQ43" s="78">
        <v>316.37</v>
      </c>
      <c r="AR43" s="78"/>
      <c r="AS43" s="78">
        <v>774.49</v>
      </c>
      <c r="AT43" s="78"/>
      <c r="AU43" s="78">
        <v>1143.19</v>
      </c>
      <c r="AV43" s="78"/>
      <c r="AW43" s="78">
        <v>2002.85</v>
      </c>
      <c r="AX43" s="78"/>
      <c r="AY43" s="78">
        <v>2558.7199999999998</v>
      </c>
      <c r="AZ43" s="78"/>
      <c r="BA43" s="78">
        <v>1150.3499999999999</v>
      </c>
      <c r="BB43" s="78"/>
      <c r="BC43" s="78">
        <v>1388.46</v>
      </c>
      <c r="BD43" s="78"/>
      <c r="BE43" s="78">
        <v>1771</v>
      </c>
      <c r="BF43" s="78"/>
      <c r="BG43" s="78">
        <v>847.69</v>
      </c>
      <c r="BH43" s="78"/>
      <c r="BI43" s="78">
        <v>806.42</v>
      </c>
      <c r="BJ43" s="78"/>
      <c r="BK43" s="78">
        <v>1604.42</v>
      </c>
      <c r="BL43" s="78"/>
      <c r="BM43" s="78">
        <v>1991.88</v>
      </c>
      <c r="BN43" s="78"/>
      <c r="BO43" s="78">
        <v>880.1</v>
      </c>
      <c r="BP43" s="78"/>
      <c r="BQ43" s="78">
        <v>1049.1400000000001</v>
      </c>
      <c r="BR43" s="78"/>
      <c r="BS43" s="78">
        <v>972.79</v>
      </c>
      <c r="BT43" s="78"/>
      <c r="BU43" s="78">
        <v>1195.29</v>
      </c>
      <c r="BV43" s="78"/>
      <c r="BW43" s="78">
        <v>2110.17</v>
      </c>
      <c r="BX43" s="78"/>
      <c r="BY43" s="78">
        <v>2515.83</v>
      </c>
      <c r="BZ43" s="78"/>
      <c r="CA43" s="78">
        <v>3183.9</v>
      </c>
      <c r="CB43" s="78"/>
      <c r="CC43" s="78">
        <v>3103.62</v>
      </c>
      <c r="CD43" s="78"/>
      <c r="CE43" s="78">
        <v>2525.4899999999998</v>
      </c>
      <c r="CF43" s="78" t="s">
        <v>249</v>
      </c>
      <c r="CG43" s="78">
        <v>1039.21</v>
      </c>
      <c r="CH43" s="78"/>
      <c r="CI43" s="78">
        <v>945.08</v>
      </c>
      <c r="CJ43" s="78"/>
      <c r="CK43" s="78">
        <v>1133.23</v>
      </c>
      <c r="CL43" s="78"/>
      <c r="CM43" s="78">
        <v>1229.98</v>
      </c>
      <c r="CN43" s="78"/>
      <c r="CO43" s="78">
        <v>1609.34</v>
      </c>
      <c r="CP43" s="78"/>
      <c r="CQ43" s="78">
        <v>1762.68</v>
      </c>
      <c r="CR43" s="78"/>
      <c r="CS43" s="78">
        <v>1357.98</v>
      </c>
      <c r="CT43" s="78"/>
      <c r="CU43" s="78"/>
      <c r="CV43" s="78"/>
    </row>
    <row r="44" spans="1:100" ht="15.5" x14ac:dyDescent="0.35">
      <c r="A44" s="78" t="s">
        <v>319</v>
      </c>
      <c r="B44" s="78" t="s">
        <v>246</v>
      </c>
      <c r="C44" s="78" t="s">
        <v>320</v>
      </c>
      <c r="D44" s="78">
        <v>31</v>
      </c>
      <c r="E44" s="78">
        <v>0</v>
      </c>
      <c r="F44" s="78" t="s">
        <v>249</v>
      </c>
      <c r="G44" s="78">
        <v>0</v>
      </c>
      <c r="H44" s="78" t="s">
        <v>249</v>
      </c>
      <c r="I44" s="78">
        <v>0</v>
      </c>
      <c r="J44" s="78"/>
      <c r="K44" s="78">
        <v>0</v>
      </c>
      <c r="L44" s="78" t="s">
        <v>248</v>
      </c>
      <c r="M44" s="78">
        <v>0</v>
      </c>
      <c r="N44" s="78" t="s">
        <v>249</v>
      </c>
      <c r="O44" s="78">
        <v>0</v>
      </c>
      <c r="P44" s="78" t="s">
        <v>249</v>
      </c>
      <c r="Q44" s="78">
        <v>0</v>
      </c>
      <c r="R44" s="78"/>
      <c r="S44" s="78">
        <v>0</v>
      </c>
      <c r="T44" s="78"/>
      <c r="U44" s="78">
        <v>0.08</v>
      </c>
      <c r="V44" s="78"/>
      <c r="W44" s="78">
        <v>2.04</v>
      </c>
      <c r="X44" s="78"/>
      <c r="Y44" s="78">
        <v>8.85</v>
      </c>
      <c r="Z44" s="78"/>
      <c r="AA44" s="78">
        <v>5.41</v>
      </c>
      <c r="AB44" s="78"/>
      <c r="AC44" s="78">
        <v>0.6</v>
      </c>
      <c r="AD44" s="78"/>
      <c r="AE44" s="78">
        <v>13.62</v>
      </c>
      <c r="AF44" s="78"/>
      <c r="AG44" s="78">
        <v>15.67</v>
      </c>
      <c r="AH44" s="78"/>
      <c r="AI44" s="78">
        <v>25.88</v>
      </c>
      <c r="AJ44" s="78"/>
      <c r="AK44" s="78">
        <v>10.83</v>
      </c>
      <c r="AL44" s="78"/>
      <c r="AM44" s="78">
        <v>0</v>
      </c>
      <c r="AN44" s="78"/>
      <c r="AO44" s="78">
        <v>0</v>
      </c>
      <c r="AP44" s="78"/>
      <c r="AQ44" s="78">
        <v>0</v>
      </c>
      <c r="AR44" s="78"/>
      <c r="AS44" s="78">
        <v>2.02</v>
      </c>
      <c r="AT44" s="78"/>
      <c r="AU44" s="78">
        <v>2.56</v>
      </c>
      <c r="AV44" s="78"/>
      <c r="AW44" s="78">
        <v>2.2400000000000002</v>
      </c>
      <c r="AX44" s="78"/>
      <c r="AY44" s="78">
        <v>44.03</v>
      </c>
      <c r="AZ44" s="78"/>
      <c r="BA44" s="78">
        <v>6.1</v>
      </c>
      <c r="BB44" s="78"/>
      <c r="BC44" s="78">
        <v>6.76</v>
      </c>
      <c r="BD44" s="78"/>
      <c r="BE44" s="78">
        <v>2.67</v>
      </c>
      <c r="BF44" s="78"/>
      <c r="BG44" s="78">
        <v>5.26</v>
      </c>
      <c r="BH44" s="78"/>
      <c r="BI44" s="78">
        <v>0</v>
      </c>
      <c r="BJ44" s="78"/>
      <c r="BK44" s="78">
        <v>8.9700000000000006</v>
      </c>
      <c r="BL44" s="78"/>
      <c r="BM44" s="78">
        <v>59.57</v>
      </c>
      <c r="BN44" s="78"/>
      <c r="BO44" s="78">
        <v>56.04</v>
      </c>
      <c r="BP44" s="78"/>
      <c r="BQ44" s="78">
        <v>63.31</v>
      </c>
      <c r="BR44" s="78"/>
      <c r="BS44" s="78">
        <v>26.15</v>
      </c>
      <c r="BT44" s="78"/>
      <c r="BU44" s="78">
        <v>49.66</v>
      </c>
      <c r="BV44" s="78"/>
      <c r="BW44" s="78">
        <v>77.31</v>
      </c>
      <c r="BX44" s="78"/>
      <c r="BY44" s="78">
        <v>115</v>
      </c>
      <c r="BZ44" s="78"/>
      <c r="CA44" s="78">
        <v>126.4</v>
      </c>
      <c r="CB44" s="78"/>
      <c r="CC44" s="78">
        <v>147.71</v>
      </c>
      <c r="CD44" s="78"/>
      <c r="CE44" s="78">
        <v>88.42</v>
      </c>
      <c r="CF44" s="78"/>
      <c r="CG44" s="78">
        <v>5.14</v>
      </c>
      <c r="CH44" s="78"/>
      <c r="CI44" s="78">
        <v>29.12</v>
      </c>
      <c r="CJ44" s="78"/>
      <c r="CK44" s="78">
        <v>63.39</v>
      </c>
      <c r="CL44" s="78"/>
      <c r="CM44" s="78">
        <v>41.69</v>
      </c>
      <c r="CN44" s="78"/>
      <c r="CO44" s="78">
        <v>109.74</v>
      </c>
      <c r="CP44" s="78"/>
      <c r="CQ44" s="78">
        <v>18.5</v>
      </c>
      <c r="CR44" s="78"/>
      <c r="CS44" s="78">
        <v>27.14</v>
      </c>
      <c r="CT44" s="78"/>
      <c r="CU44" s="78"/>
      <c r="CV44" s="78"/>
    </row>
    <row r="45" spans="1:100" ht="15.5" x14ac:dyDescent="0.35">
      <c r="A45" s="78" t="s">
        <v>321</v>
      </c>
      <c r="B45" s="78" t="s">
        <v>246</v>
      </c>
      <c r="C45" s="78" t="s">
        <v>322</v>
      </c>
      <c r="D45" s="78">
        <v>32</v>
      </c>
      <c r="E45" s="78">
        <v>0</v>
      </c>
      <c r="F45" s="78"/>
      <c r="G45" s="78">
        <v>0</v>
      </c>
      <c r="H45" s="78"/>
      <c r="I45" s="78">
        <v>0</v>
      </c>
      <c r="J45" s="78"/>
      <c r="K45" s="78">
        <v>0</v>
      </c>
      <c r="L45" s="78" t="s">
        <v>248</v>
      </c>
      <c r="M45" s="78">
        <v>0</v>
      </c>
      <c r="N45" s="78"/>
      <c r="O45" s="78">
        <v>0</v>
      </c>
      <c r="P45" s="78"/>
      <c r="Q45" s="78">
        <v>0</v>
      </c>
      <c r="R45" s="78"/>
      <c r="S45" s="78">
        <v>0</v>
      </c>
      <c r="T45" s="78"/>
      <c r="U45" s="78">
        <v>0</v>
      </c>
      <c r="V45" s="78"/>
      <c r="W45" s="78">
        <v>0</v>
      </c>
      <c r="X45" s="78"/>
      <c r="Y45" s="78">
        <v>0</v>
      </c>
      <c r="Z45" s="78"/>
      <c r="AA45" s="78">
        <v>0</v>
      </c>
      <c r="AB45" s="78"/>
      <c r="AC45" s="78">
        <v>0</v>
      </c>
      <c r="AD45" s="78"/>
      <c r="AE45" s="78">
        <v>0</v>
      </c>
      <c r="AF45" s="78"/>
      <c r="AG45" s="78">
        <v>0</v>
      </c>
      <c r="AH45" s="78"/>
      <c r="AI45" s="78">
        <v>0</v>
      </c>
      <c r="AJ45" s="78"/>
      <c r="AK45" s="78">
        <v>0</v>
      </c>
      <c r="AL45" s="78"/>
      <c r="AM45" s="78">
        <v>0</v>
      </c>
      <c r="AN45" s="78"/>
      <c r="AO45" s="78">
        <v>0</v>
      </c>
      <c r="AP45" s="78"/>
      <c r="AQ45" s="78">
        <v>0</v>
      </c>
      <c r="AR45" s="78"/>
      <c r="AS45" s="78">
        <v>0</v>
      </c>
      <c r="AT45" s="78"/>
      <c r="AU45" s="78">
        <v>0</v>
      </c>
      <c r="AV45" s="78"/>
      <c r="AW45" s="78">
        <v>0</v>
      </c>
      <c r="AX45" s="78"/>
      <c r="AY45" s="78">
        <v>0</v>
      </c>
      <c r="AZ45" s="78"/>
      <c r="BA45" s="78">
        <v>0</v>
      </c>
      <c r="BB45" s="78"/>
      <c r="BC45" s="78">
        <v>0</v>
      </c>
      <c r="BD45" s="78"/>
      <c r="BE45" s="78">
        <v>0</v>
      </c>
      <c r="BF45" s="78"/>
      <c r="BG45" s="78">
        <v>0</v>
      </c>
      <c r="BH45" s="78"/>
      <c r="BI45" s="78">
        <v>0</v>
      </c>
      <c r="BJ45" s="78"/>
      <c r="BK45" s="78">
        <v>0</v>
      </c>
      <c r="BL45" s="78"/>
      <c r="BM45" s="78">
        <v>0</v>
      </c>
      <c r="BN45" s="78"/>
      <c r="BO45" s="78">
        <v>0</v>
      </c>
      <c r="BP45" s="78"/>
      <c r="BQ45" s="78">
        <v>0</v>
      </c>
      <c r="BR45" s="78"/>
      <c r="BS45" s="78">
        <v>0</v>
      </c>
      <c r="BT45" s="78"/>
      <c r="BU45" s="78">
        <v>0</v>
      </c>
      <c r="BV45" s="78"/>
      <c r="BW45" s="78">
        <v>0</v>
      </c>
      <c r="BX45" s="78"/>
      <c r="BY45" s="78">
        <v>0</v>
      </c>
      <c r="BZ45" s="78"/>
      <c r="CA45" s="78">
        <v>0</v>
      </c>
      <c r="CB45" s="78"/>
      <c r="CC45" s="78">
        <v>0.16</v>
      </c>
      <c r="CD45" s="78"/>
      <c r="CE45" s="78">
        <v>0</v>
      </c>
      <c r="CF45" s="78"/>
      <c r="CG45" s="78">
        <v>0</v>
      </c>
      <c r="CH45" s="78"/>
      <c r="CI45" s="78">
        <v>0</v>
      </c>
      <c r="CJ45" s="78"/>
      <c r="CK45" s="78">
        <v>0</v>
      </c>
      <c r="CL45" s="78"/>
      <c r="CM45" s="78">
        <v>0</v>
      </c>
      <c r="CN45" s="78"/>
      <c r="CO45" s="78">
        <v>0</v>
      </c>
      <c r="CP45" s="78"/>
      <c r="CQ45" s="78">
        <v>0</v>
      </c>
      <c r="CR45" s="78"/>
      <c r="CS45" s="78">
        <v>0</v>
      </c>
      <c r="CT45" s="78"/>
      <c r="CU45" s="78"/>
      <c r="CV45" s="78"/>
    </row>
    <row r="46" spans="1:100" ht="15.5" x14ac:dyDescent="0.35">
      <c r="A46" s="78" t="s">
        <v>323</v>
      </c>
      <c r="B46" s="78" t="s">
        <v>246</v>
      </c>
      <c r="C46" s="78" t="s">
        <v>324</v>
      </c>
      <c r="D46" s="78">
        <v>33</v>
      </c>
      <c r="E46" s="78">
        <v>0</v>
      </c>
      <c r="F46" s="78"/>
      <c r="G46" s="78">
        <v>0</v>
      </c>
      <c r="H46" s="78"/>
      <c r="I46" s="78">
        <v>0</v>
      </c>
      <c r="J46" s="78"/>
      <c r="K46" s="78">
        <v>0</v>
      </c>
      <c r="L46" s="78" t="s">
        <v>248</v>
      </c>
      <c r="M46" s="78">
        <v>0</v>
      </c>
      <c r="N46" s="78"/>
      <c r="O46" s="78">
        <v>0</v>
      </c>
      <c r="P46" s="78"/>
      <c r="Q46" s="78">
        <v>0</v>
      </c>
      <c r="R46" s="78"/>
      <c r="S46" s="78">
        <v>0</v>
      </c>
      <c r="T46" s="78"/>
      <c r="U46" s="78">
        <v>0</v>
      </c>
      <c r="V46" s="78"/>
      <c r="W46" s="78">
        <v>0</v>
      </c>
      <c r="X46" s="78"/>
      <c r="Y46" s="78">
        <v>0</v>
      </c>
      <c r="Z46" s="78"/>
      <c r="AA46" s="78">
        <v>0</v>
      </c>
      <c r="AB46" s="78"/>
      <c r="AC46" s="78">
        <v>0</v>
      </c>
      <c r="AD46" s="78"/>
      <c r="AE46" s="78">
        <v>0</v>
      </c>
      <c r="AF46" s="78"/>
      <c r="AG46" s="78">
        <v>0</v>
      </c>
      <c r="AH46" s="78"/>
      <c r="AI46" s="78">
        <v>0</v>
      </c>
      <c r="AJ46" s="78"/>
      <c r="AK46" s="78">
        <v>0</v>
      </c>
      <c r="AL46" s="78"/>
      <c r="AM46" s="78">
        <v>0</v>
      </c>
      <c r="AN46" s="78"/>
      <c r="AO46" s="78">
        <v>0</v>
      </c>
      <c r="AP46" s="78"/>
      <c r="AQ46" s="78">
        <v>0</v>
      </c>
      <c r="AR46" s="78"/>
      <c r="AS46" s="78">
        <v>0</v>
      </c>
      <c r="AT46" s="78"/>
      <c r="AU46" s="78">
        <v>0</v>
      </c>
      <c r="AV46" s="78"/>
      <c r="AW46" s="78">
        <v>0</v>
      </c>
      <c r="AX46" s="78"/>
      <c r="AY46" s="78">
        <v>0</v>
      </c>
      <c r="AZ46" s="78"/>
      <c r="BA46" s="78">
        <v>0</v>
      </c>
      <c r="BB46" s="78"/>
      <c r="BC46" s="78">
        <v>0</v>
      </c>
      <c r="BD46" s="78"/>
      <c r="BE46" s="78">
        <v>0</v>
      </c>
      <c r="BF46" s="78"/>
      <c r="BG46" s="78">
        <v>0</v>
      </c>
      <c r="BH46" s="78"/>
      <c r="BI46" s="78">
        <v>0</v>
      </c>
      <c r="BJ46" s="78"/>
      <c r="BK46" s="78">
        <v>0</v>
      </c>
      <c r="BL46" s="78"/>
      <c r="BM46" s="78">
        <v>0</v>
      </c>
      <c r="BN46" s="78"/>
      <c r="BO46" s="78">
        <v>0</v>
      </c>
      <c r="BP46" s="78"/>
      <c r="BQ46" s="78">
        <v>0</v>
      </c>
      <c r="BR46" s="78"/>
      <c r="BS46" s="78">
        <v>0</v>
      </c>
      <c r="BT46" s="78"/>
      <c r="BU46" s="78">
        <v>0</v>
      </c>
      <c r="BV46" s="78"/>
      <c r="BW46" s="78">
        <v>0</v>
      </c>
      <c r="BX46" s="78"/>
      <c r="BY46" s="78">
        <v>0</v>
      </c>
      <c r="BZ46" s="78"/>
      <c r="CA46" s="78">
        <v>0</v>
      </c>
      <c r="CB46" s="78"/>
      <c r="CC46" s="78">
        <v>0</v>
      </c>
      <c r="CD46" s="78"/>
      <c r="CE46" s="78">
        <v>0</v>
      </c>
      <c r="CF46" s="78"/>
      <c r="CG46" s="78">
        <v>0</v>
      </c>
      <c r="CH46" s="78"/>
      <c r="CI46" s="78">
        <v>0</v>
      </c>
      <c r="CJ46" s="78"/>
      <c r="CK46" s="78">
        <v>0</v>
      </c>
      <c r="CL46" s="78"/>
      <c r="CM46" s="78">
        <v>0</v>
      </c>
      <c r="CN46" s="78"/>
      <c r="CO46" s="78">
        <v>0</v>
      </c>
      <c r="CP46" s="78"/>
      <c r="CQ46" s="78">
        <v>0</v>
      </c>
      <c r="CR46" s="78"/>
      <c r="CS46" s="78">
        <v>0</v>
      </c>
      <c r="CT46" s="78"/>
      <c r="CU46" s="78"/>
      <c r="CV46" s="78"/>
    </row>
    <row r="47" spans="1:100" ht="15.5" x14ac:dyDescent="0.35">
      <c r="A47" s="78" t="s">
        <v>325</v>
      </c>
      <c r="B47" s="78" t="s">
        <v>258</v>
      </c>
      <c r="C47" s="78" t="s">
        <v>326</v>
      </c>
      <c r="D47" s="78">
        <v>34</v>
      </c>
      <c r="E47" s="78">
        <v>0</v>
      </c>
      <c r="F47" s="78"/>
      <c r="G47" s="78">
        <v>0</v>
      </c>
      <c r="H47" s="78"/>
      <c r="I47" s="78">
        <v>0</v>
      </c>
      <c r="J47" s="78"/>
      <c r="K47" s="78">
        <v>0</v>
      </c>
      <c r="L47" s="78" t="s">
        <v>248</v>
      </c>
      <c r="M47" s="78">
        <v>0</v>
      </c>
      <c r="N47" s="78"/>
      <c r="O47" s="78">
        <v>0</v>
      </c>
      <c r="P47" s="78"/>
      <c r="Q47" s="78">
        <v>0</v>
      </c>
      <c r="R47" s="78"/>
      <c r="S47" s="78">
        <v>0</v>
      </c>
      <c r="T47" s="78"/>
      <c r="U47" s="78">
        <v>0</v>
      </c>
      <c r="V47" s="78"/>
      <c r="W47" s="78">
        <v>0</v>
      </c>
      <c r="X47" s="78"/>
      <c r="Y47" s="78">
        <v>0</v>
      </c>
      <c r="Z47" s="78"/>
      <c r="AA47" s="78">
        <v>0</v>
      </c>
      <c r="AB47" s="78"/>
      <c r="AC47" s="78">
        <v>0</v>
      </c>
      <c r="AD47" s="78"/>
      <c r="AE47" s="78">
        <v>0</v>
      </c>
      <c r="AF47" s="78"/>
      <c r="AG47" s="78">
        <v>0</v>
      </c>
      <c r="AH47" s="78"/>
      <c r="AI47" s="78">
        <v>0</v>
      </c>
      <c r="AJ47" s="78"/>
      <c r="AK47" s="78">
        <v>0</v>
      </c>
      <c r="AL47" s="78"/>
      <c r="AM47" s="78">
        <v>0</v>
      </c>
      <c r="AN47" s="78"/>
      <c r="AO47" s="78">
        <v>0</v>
      </c>
      <c r="AP47" s="78"/>
      <c r="AQ47" s="78">
        <v>0</v>
      </c>
      <c r="AR47" s="78"/>
      <c r="AS47" s="78">
        <v>0</v>
      </c>
      <c r="AT47" s="78"/>
      <c r="AU47" s="78">
        <v>0</v>
      </c>
      <c r="AV47" s="78"/>
      <c r="AW47" s="78">
        <v>0</v>
      </c>
      <c r="AX47" s="78"/>
      <c r="AY47" s="78">
        <v>0</v>
      </c>
      <c r="AZ47" s="78"/>
      <c r="BA47" s="78">
        <v>0</v>
      </c>
      <c r="BB47" s="78"/>
      <c r="BC47" s="78">
        <v>0</v>
      </c>
      <c r="BD47" s="78"/>
      <c r="BE47" s="78">
        <v>0</v>
      </c>
      <c r="BF47" s="78"/>
      <c r="BG47" s="78">
        <v>0</v>
      </c>
      <c r="BH47" s="78"/>
      <c r="BI47" s="78">
        <v>0</v>
      </c>
      <c r="BJ47" s="78"/>
      <c r="BK47" s="78">
        <v>0</v>
      </c>
      <c r="BL47" s="78"/>
      <c r="BM47" s="78">
        <v>0</v>
      </c>
      <c r="BN47" s="78"/>
      <c r="BO47" s="78">
        <v>0</v>
      </c>
      <c r="BP47" s="78"/>
      <c r="BQ47" s="78">
        <v>0</v>
      </c>
      <c r="BR47" s="78"/>
      <c r="BS47" s="78">
        <v>0</v>
      </c>
      <c r="BT47" s="78"/>
      <c r="BU47" s="78">
        <v>0</v>
      </c>
      <c r="BV47" s="78"/>
      <c r="BW47" s="78">
        <v>0</v>
      </c>
      <c r="BX47" s="78"/>
      <c r="BY47" s="78">
        <v>0</v>
      </c>
      <c r="BZ47" s="78"/>
      <c r="CA47" s="78">
        <v>0</v>
      </c>
      <c r="CB47" s="78"/>
      <c r="CC47" s="78">
        <v>0</v>
      </c>
      <c r="CD47" s="78"/>
      <c r="CE47" s="78">
        <v>0</v>
      </c>
      <c r="CF47" s="78"/>
      <c r="CG47" s="78">
        <v>0</v>
      </c>
      <c r="CH47" s="78"/>
      <c r="CI47" s="78">
        <v>0</v>
      </c>
      <c r="CJ47" s="78"/>
      <c r="CK47" s="78">
        <v>0</v>
      </c>
      <c r="CL47" s="78"/>
      <c r="CM47" s="78">
        <v>0</v>
      </c>
      <c r="CN47" s="78"/>
      <c r="CO47" s="78">
        <v>0</v>
      </c>
      <c r="CP47" s="78"/>
      <c r="CQ47" s="78">
        <v>0</v>
      </c>
      <c r="CR47" s="78"/>
      <c r="CS47" s="78">
        <v>0</v>
      </c>
      <c r="CT47" s="78"/>
      <c r="CU47" s="78"/>
      <c r="CV47" s="78"/>
    </row>
    <row r="48" spans="1:100" ht="15.5" x14ac:dyDescent="0.35">
      <c r="A48" s="78" t="s">
        <v>325</v>
      </c>
      <c r="B48" s="78" t="s">
        <v>246</v>
      </c>
      <c r="C48" s="78" t="s">
        <v>326</v>
      </c>
      <c r="D48" s="78">
        <v>34</v>
      </c>
      <c r="E48" s="78">
        <v>0</v>
      </c>
      <c r="F48" s="78"/>
      <c r="G48" s="78">
        <v>0</v>
      </c>
      <c r="H48" s="78"/>
      <c r="I48" s="78">
        <v>0</v>
      </c>
      <c r="J48" s="78"/>
      <c r="K48" s="78">
        <v>0</v>
      </c>
      <c r="L48" s="78" t="s">
        <v>248</v>
      </c>
      <c r="M48" s="78">
        <v>0</v>
      </c>
      <c r="N48" s="78"/>
      <c r="O48" s="78">
        <v>0</v>
      </c>
      <c r="P48" s="78"/>
      <c r="Q48" s="78">
        <v>0</v>
      </c>
      <c r="R48" s="78"/>
      <c r="S48" s="78">
        <v>0</v>
      </c>
      <c r="T48" s="78"/>
      <c r="U48" s="78">
        <v>0</v>
      </c>
      <c r="V48" s="78"/>
      <c r="W48" s="78">
        <v>0</v>
      </c>
      <c r="X48" s="78"/>
      <c r="Y48" s="78">
        <v>0</v>
      </c>
      <c r="Z48" s="78"/>
      <c r="AA48" s="78">
        <v>0</v>
      </c>
      <c r="AB48" s="78"/>
      <c r="AC48" s="78">
        <v>0</v>
      </c>
      <c r="AD48" s="78"/>
      <c r="AE48" s="78">
        <v>0</v>
      </c>
      <c r="AF48" s="78"/>
      <c r="AG48" s="78">
        <v>0</v>
      </c>
      <c r="AH48" s="78"/>
      <c r="AI48" s="78">
        <v>0</v>
      </c>
      <c r="AJ48" s="78"/>
      <c r="AK48" s="78">
        <v>0</v>
      </c>
      <c r="AL48" s="78"/>
      <c r="AM48" s="78">
        <v>0</v>
      </c>
      <c r="AN48" s="78"/>
      <c r="AO48" s="78">
        <v>0</v>
      </c>
      <c r="AP48" s="78"/>
      <c r="AQ48" s="78">
        <v>0</v>
      </c>
      <c r="AR48" s="78"/>
      <c r="AS48" s="78">
        <v>0</v>
      </c>
      <c r="AT48" s="78"/>
      <c r="AU48" s="78">
        <v>0</v>
      </c>
      <c r="AV48" s="78"/>
      <c r="AW48" s="78">
        <v>0</v>
      </c>
      <c r="AX48" s="78"/>
      <c r="AY48" s="78">
        <v>0</v>
      </c>
      <c r="AZ48" s="78"/>
      <c r="BA48" s="78">
        <v>0</v>
      </c>
      <c r="BB48" s="78"/>
      <c r="BC48" s="78">
        <v>0</v>
      </c>
      <c r="BD48" s="78"/>
      <c r="BE48" s="78">
        <v>0</v>
      </c>
      <c r="BF48" s="78"/>
      <c r="BG48" s="78">
        <v>0</v>
      </c>
      <c r="BH48" s="78"/>
      <c r="BI48" s="78">
        <v>0</v>
      </c>
      <c r="BJ48" s="78"/>
      <c r="BK48" s="78">
        <v>0</v>
      </c>
      <c r="BL48" s="78"/>
      <c r="BM48" s="78">
        <v>0</v>
      </c>
      <c r="BN48" s="78"/>
      <c r="BO48" s="78">
        <v>0</v>
      </c>
      <c r="BP48" s="78"/>
      <c r="BQ48" s="78">
        <v>0</v>
      </c>
      <c r="BR48" s="78"/>
      <c r="BS48" s="78">
        <v>0</v>
      </c>
      <c r="BT48" s="78"/>
      <c r="BU48" s="78">
        <v>0</v>
      </c>
      <c r="BV48" s="78"/>
      <c r="BW48" s="78">
        <v>0</v>
      </c>
      <c r="BX48" s="78"/>
      <c r="BY48" s="78">
        <v>0</v>
      </c>
      <c r="BZ48" s="78"/>
      <c r="CA48" s="78">
        <v>0</v>
      </c>
      <c r="CB48" s="78"/>
      <c r="CC48" s="78">
        <v>0</v>
      </c>
      <c r="CD48" s="78"/>
      <c r="CE48" s="78">
        <v>0</v>
      </c>
      <c r="CF48" s="78"/>
      <c r="CG48" s="78">
        <v>0</v>
      </c>
      <c r="CH48" s="78"/>
      <c r="CI48" s="78">
        <v>0</v>
      </c>
      <c r="CJ48" s="78"/>
      <c r="CK48" s="78">
        <v>0</v>
      </c>
      <c r="CL48" s="78"/>
      <c r="CM48" s="78">
        <v>0</v>
      </c>
      <c r="CN48" s="78"/>
      <c r="CO48" s="78">
        <v>0</v>
      </c>
      <c r="CP48" s="78"/>
      <c r="CQ48" s="78">
        <v>0</v>
      </c>
      <c r="CR48" s="78"/>
      <c r="CS48" s="78">
        <v>0</v>
      </c>
      <c r="CT48" s="78"/>
      <c r="CU48" s="78"/>
      <c r="CV48" s="78"/>
    </row>
    <row r="49" spans="1:100" ht="15.5" x14ac:dyDescent="0.35">
      <c r="A49" s="78" t="s">
        <v>327</v>
      </c>
      <c r="B49" s="78" t="s">
        <v>246</v>
      </c>
      <c r="C49" s="78" t="s">
        <v>328</v>
      </c>
      <c r="D49" s="78">
        <v>35</v>
      </c>
      <c r="E49" s="78">
        <v>0</v>
      </c>
      <c r="F49" s="78"/>
      <c r="G49" s="78">
        <v>0</v>
      </c>
      <c r="H49" s="78"/>
      <c r="I49" s="78">
        <v>0</v>
      </c>
      <c r="J49" s="78"/>
      <c r="K49" s="78">
        <v>0</v>
      </c>
      <c r="L49" s="78" t="s">
        <v>248</v>
      </c>
      <c r="M49" s="78">
        <v>0</v>
      </c>
      <c r="N49" s="78"/>
      <c r="O49" s="78">
        <v>0</v>
      </c>
      <c r="P49" s="78"/>
      <c r="Q49" s="78">
        <v>0</v>
      </c>
      <c r="R49" s="78"/>
      <c r="S49" s="78">
        <v>0</v>
      </c>
      <c r="T49" s="78"/>
      <c r="U49" s="78">
        <v>0</v>
      </c>
      <c r="V49" s="78"/>
      <c r="W49" s="78">
        <v>0</v>
      </c>
      <c r="X49" s="78"/>
      <c r="Y49" s="78">
        <v>0</v>
      </c>
      <c r="Z49" s="78"/>
      <c r="AA49" s="78">
        <v>0</v>
      </c>
      <c r="AB49" s="78"/>
      <c r="AC49" s="78">
        <v>0</v>
      </c>
      <c r="AD49" s="78"/>
      <c r="AE49" s="78">
        <v>0</v>
      </c>
      <c r="AF49" s="78"/>
      <c r="AG49" s="78">
        <v>0</v>
      </c>
      <c r="AH49" s="78"/>
      <c r="AI49" s="78">
        <v>0</v>
      </c>
      <c r="AJ49" s="78"/>
      <c r="AK49" s="78">
        <v>0</v>
      </c>
      <c r="AL49" s="78"/>
      <c r="AM49" s="78">
        <v>0</v>
      </c>
      <c r="AN49" s="78"/>
      <c r="AO49" s="78">
        <v>0</v>
      </c>
      <c r="AP49" s="78"/>
      <c r="AQ49" s="78">
        <v>0</v>
      </c>
      <c r="AR49" s="78"/>
      <c r="AS49" s="78">
        <v>0</v>
      </c>
      <c r="AT49" s="78"/>
      <c r="AU49" s="78">
        <v>0</v>
      </c>
      <c r="AV49" s="78"/>
      <c r="AW49" s="78">
        <v>0</v>
      </c>
      <c r="AX49" s="78"/>
      <c r="AY49" s="78">
        <v>0</v>
      </c>
      <c r="AZ49" s="78"/>
      <c r="BA49" s="78">
        <v>0</v>
      </c>
      <c r="BB49" s="78"/>
      <c r="BC49" s="78">
        <v>0</v>
      </c>
      <c r="BD49" s="78"/>
      <c r="BE49" s="78">
        <v>0</v>
      </c>
      <c r="BF49" s="78"/>
      <c r="BG49" s="78">
        <v>0</v>
      </c>
      <c r="BH49" s="78"/>
      <c r="BI49" s="78">
        <v>0</v>
      </c>
      <c r="BJ49" s="78"/>
      <c r="BK49" s="78">
        <v>0</v>
      </c>
      <c r="BL49" s="78"/>
      <c r="BM49" s="78">
        <v>0</v>
      </c>
      <c r="BN49" s="78"/>
      <c r="BO49" s="78">
        <v>0</v>
      </c>
      <c r="BP49" s="78"/>
      <c r="BQ49" s="78">
        <v>0</v>
      </c>
      <c r="BR49" s="78"/>
      <c r="BS49" s="78">
        <v>0</v>
      </c>
      <c r="BT49" s="78"/>
      <c r="BU49" s="78">
        <v>0</v>
      </c>
      <c r="BV49" s="78"/>
      <c r="BW49" s="78">
        <v>0</v>
      </c>
      <c r="BX49" s="78"/>
      <c r="BY49" s="78">
        <v>0</v>
      </c>
      <c r="BZ49" s="78"/>
      <c r="CA49" s="78">
        <v>0</v>
      </c>
      <c r="CB49" s="78"/>
      <c r="CC49" s="78">
        <v>0</v>
      </c>
      <c r="CD49" s="78"/>
      <c r="CE49" s="78">
        <v>0</v>
      </c>
      <c r="CF49" s="78"/>
      <c r="CG49" s="78">
        <v>0</v>
      </c>
      <c r="CH49" s="78"/>
      <c r="CI49" s="78">
        <v>1.1599999999999999</v>
      </c>
      <c r="CJ49" s="78"/>
      <c r="CK49" s="78">
        <v>1.32</v>
      </c>
      <c r="CL49" s="78"/>
      <c r="CM49" s="78">
        <v>1.51</v>
      </c>
      <c r="CN49" s="78"/>
      <c r="CO49" s="78">
        <v>3.28</v>
      </c>
      <c r="CP49" s="78"/>
      <c r="CQ49" s="78">
        <v>0</v>
      </c>
      <c r="CR49" s="78"/>
      <c r="CS49" s="78">
        <v>0.43</v>
      </c>
      <c r="CT49" s="78"/>
      <c r="CU49" s="78"/>
      <c r="CV49" s="78"/>
    </row>
    <row r="50" spans="1:100" ht="15.5" x14ac:dyDescent="0.35">
      <c r="A50" s="78" t="s">
        <v>329</v>
      </c>
      <c r="B50" s="78" t="s">
        <v>246</v>
      </c>
      <c r="C50" s="78" t="s">
        <v>330</v>
      </c>
      <c r="D50" s="78">
        <v>36.1</v>
      </c>
      <c r="E50" s="78">
        <v>0</v>
      </c>
      <c r="F50" s="78" t="s">
        <v>248</v>
      </c>
      <c r="G50" s="78">
        <v>0</v>
      </c>
      <c r="H50" s="78" t="s">
        <v>248</v>
      </c>
      <c r="I50" s="78">
        <v>690.12</v>
      </c>
      <c r="J50" s="78"/>
      <c r="K50" s="78">
        <v>631.17999999999995</v>
      </c>
      <c r="L50" s="78" t="s">
        <v>249</v>
      </c>
      <c r="M50" s="78">
        <v>22.62</v>
      </c>
      <c r="N50" s="78" t="s">
        <v>249</v>
      </c>
      <c r="O50" s="78">
        <v>368.82</v>
      </c>
      <c r="P50" s="78" t="s">
        <v>249</v>
      </c>
      <c r="Q50" s="78">
        <v>1479.11</v>
      </c>
      <c r="R50" s="78"/>
      <c r="S50" s="78">
        <v>1913.7</v>
      </c>
      <c r="T50" s="78"/>
      <c r="U50" s="78">
        <v>2509.1</v>
      </c>
      <c r="V50" s="78"/>
      <c r="W50" s="78">
        <v>2209.08</v>
      </c>
      <c r="X50" s="78"/>
      <c r="Y50" s="78">
        <v>2921.87</v>
      </c>
      <c r="Z50" s="78"/>
      <c r="AA50" s="78">
        <v>3069.66</v>
      </c>
      <c r="AB50" s="78"/>
      <c r="AC50" s="78">
        <v>3418.87</v>
      </c>
      <c r="AD50" s="78"/>
      <c r="AE50" s="78">
        <v>3693.94</v>
      </c>
      <c r="AF50" s="78"/>
      <c r="AG50" s="78">
        <v>3384.65</v>
      </c>
      <c r="AH50" s="78"/>
      <c r="AI50" s="78">
        <v>2236.2399999999998</v>
      </c>
      <c r="AJ50" s="78"/>
      <c r="AK50" s="78">
        <v>1792.83</v>
      </c>
      <c r="AL50" s="78"/>
      <c r="AM50" s="78">
        <v>1675.5</v>
      </c>
      <c r="AN50" s="78"/>
      <c r="AO50" s="78">
        <v>1289.92</v>
      </c>
      <c r="AP50" s="78"/>
      <c r="AQ50" s="78">
        <v>716.78</v>
      </c>
      <c r="AR50" s="78"/>
      <c r="AS50" s="78">
        <v>1886.97</v>
      </c>
      <c r="AT50" s="78"/>
      <c r="AU50" s="78">
        <v>2599.62</v>
      </c>
      <c r="AV50" s="78"/>
      <c r="AW50" s="78">
        <v>2978.34</v>
      </c>
      <c r="AX50" s="78"/>
      <c r="AY50" s="78">
        <v>3473.09</v>
      </c>
      <c r="AZ50" s="78"/>
      <c r="BA50" s="78">
        <v>1817.26</v>
      </c>
      <c r="BB50" s="78"/>
      <c r="BC50" s="78">
        <v>1718.47</v>
      </c>
      <c r="BD50" s="78"/>
      <c r="BE50" s="78">
        <v>2190.2600000000002</v>
      </c>
      <c r="BF50" s="78"/>
      <c r="BG50" s="78">
        <v>1674.97</v>
      </c>
      <c r="BH50" s="78"/>
      <c r="BI50" s="78">
        <v>1700.47</v>
      </c>
      <c r="BJ50" s="78"/>
      <c r="BK50" s="78">
        <v>2053.39</v>
      </c>
      <c r="BL50" s="78"/>
      <c r="BM50" s="78">
        <v>2883.66</v>
      </c>
      <c r="BN50" s="78"/>
      <c r="BO50" s="78">
        <v>3199.95</v>
      </c>
      <c r="BP50" s="78"/>
      <c r="BQ50" s="78">
        <v>2485.23</v>
      </c>
      <c r="BR50" s="78"/>
      <c r="BS50" s="78">
        <v>2465.19</v>
      </c>
      <c r="BT50" s="78"/>
      <c r="BU50" s="78">
        <v>3386.2</v>
      </c>
      <c r="BV50" s="78"/>
      <c r="BW50" s="78">
        <v>4267.03</v>
      </c>
      <c r="BX50" s="78"/>
      <c r="BY50" s="78">
        <v>5585.61</v>
      </c>
      <c r="BZ50" s="78"/>
      <c r="CA50" s="78">
        <v>5820.29</v>
      </c>
      <c r="CB50" s="78"/>
      <c r="CC50" s="78">
        <v>5534.12</v>
      </c>
      <c r="CD50" s="78"/>
      <c r="CE50" s="78">
        <v>6779.01</v>
      </c>
      <c r="CF50" s="78"/>
      <c r="CG50" s="78">
        <v>1746.15</v>
      </c>
      <c r="CH50" s="78"/>
      <c r="CI50" s="78">
        <v>1924.91</v>
      </c>
      <c r="CJ50" s="78"/>
      <c r="CK50" s="78">
        <v>1751.79</v>
      </c>
      <c r="CL50" s="78"/>
      <c r="CM50" s="78">
        <v>2494.3000000000002</v>
      </c>
      <c r="CN50" s="78"/>
      <c r="CO50" s="78">
        <v>3019.64</v>
      </c>
      <c r="CP50" s="78"/>
      <c r="CQ50" s="78">
        <v>2766.7</v>
      </c>
      <c r="CR50" s="78"/>
      <c r="CS50" s="78">
        <v>3335.25</v>
      </c>
      <c r="CT50" s="78"/>
      <c r="CU50" s="78"/>
      <c r="CV50" s="78"/>
    </row>
    <row r="51" spans="1:100" ht="15.5" x14ac:dyDescent="0.35">
      <c r="A51" s="78" t="s">
        <v>329</v>
      </c>
      <c r="B51" s="78" t="s">
        <v>316</v>
      </c>
      <c r="C51" s="78" t="s">
        <v>330</v>
      </c>
      <c r="D51" s="78">
        <v>36.1</v>
      </c>
      <c r="E51" s="78">
        <v>0</v>
      </c>
      <c r="F51" s="78" t="s">
        <v>248</v>
      </c>
      <c r="G51" s="78">
        <v>0</v>
      </c>
      <c r="H51" s="78" t="s">
        <v>248</v>
      </c>
      <c r="I51" s="78">
        <v>2237.1</v>
      </c>
      <c r="J51" s="78"/>
      <c r="K51" s="78">
        <v>70.73</v>
      </c>
      <c r="L51" s="78" t="s">
        <v>249</v>
      </c>
      <c r="M51" s="78">
        <v>1821.2</v>
      </c>
      <c r="N51" s="78" t="s">
        <v>249</v>
      </c>
      <c r="O51" s="78">
        <v>2171.4699999999998</v>
      </c>
      <c r="P51" s="78" t="s">
        <v>249</v>
      </c>
      <c r="Q51" s="78">
        <v>3029.71</v>
      </c>
      <c r="R51" s="78"/>
      <c r="S51" s="78">
        <v>2882.68</v>
      </c>
      <c r="T51" s="78"/>
      <c r="U51" s="78">
        <v>3206.12</v>
      </c>
      <c r="V51" s="78"/>
      <c r="W51" s="78">
        <v>2782.99</v>
      </c>
      <c r="X51" s="78"/>
      <c r="Y51" s="78">
        <v>3375.14</v>
      </c>
      <c r="Z51" s="78"/>
      <c r="AA51" s="78">
        <v>3444.93</v>
      </c>
      <c r="AB51" s="78"/>
      <c r="AC51" s="78">
        <v>3575.66</v>
      </c>
      <c r="AD51" s="78"/>
      <c r="AE51" s="78">
        <v>3636.44</v>
      </c>
      <c r="AF51" s="78"/>
      <c r="AG51" s="78">
        <v>3444.19</v>
      </c>
      <c r="AH51" s="78"/>
      <c r="AI51" s="78">
        <v>2757.53</v>
      </c>
      <c r="AJ51" s="78"/>
      <c r="AK51" s="78">
        <v>2828.26</v>
      </c>
      <c r="AL51" s="78"/>
      <c r="AM51" s="78">
        <v>2786.22</v>
      </c>
      <c r="AN51" s="78"/>
      <c r="AO51" s="78">
        <v>2535.66</v>
      </c>
      <c r="AP51" s="78"/>
      <c r="AQ51" s="78">
        <v>1958.94</v>
      </c>
      <c r="AR51" s="78"/>
      <c r="AS51" s="78">
        <v>2410.54</v>
      </c>
      <c r="AT51" s="78"/>
      <c r="AU51" s="78">
        <v>2486.64</v>
      </c>
      <c r="AV51" s="78"/>
      <c r="AW51" s="78">
        <v>2409.1999999999998</v>
      </c>
      <c r="AX51" s="78"/>
      <c r="AY51" s="78">
        <v>2603.67</v>
      </c>
      <c r="AZ51" s="78"/>
      <c r="BA51" s="78">
        <v>1988.24</v>
      </c>
      <c r="BB51" s="78"/>
      <c r="BC51" s="78">
        <v>1737.42</v>
      </c>
      <c r="BD51" s="78"/>
      <c r="BE51" s="78">
        <v>2195.1</v>
      </c>
      <c r="BF51" s="78"/>
      <c r="BG51" s="78">
        <v>2254.39</v>
      </c>
      <c r="BH51" s="78"/>
      <c r="BI51" s="78">
        <v>2178.83</v>
      </c>
      <c r="BJ51" s="78"/>
      <c r="BK51" s="78">
        <v>2366.87</v>
      </c>
      <c r="BL51" s="78"/>
      <c r="BM51" s="78">
        <v>2281.56</v>
      </c>
      <c r="BN51" s="78"/>
      <c r="BO51" s="78">
        <v>2291.7800000000002</v>
      </c>
      <c r="BP51" s="78"/>
      <c r="BQ51" s="78">
        <v>1813.96</v>
      </c>
      <c r="BR51" s="78"/>
      <c r="BS51" s="78">
        <v>1749.16</v>
      </c>
      <c r="BT51" s="78"/>
      <c r="BU51" s="78">
        <v>2176.16</v>
      </c>
      <c r="BV51" s="78"/>
      <c r="BW51" s="78">
        <v>2582.61</v>
      </c>
      <c r="BX51" s="78"/>
      <c r="BY51" s="78">
        <v>2746.47</v>
      </c>
      <c r="BZ51" s="78"/>
      <c r="CA51" s="78">
        <v>3132.01</v>
      </c>
      <c r="CB51" s="78"/>
      <c r="CC51" s="78">
        <v>3166.26</v>
      </c>
      <c r="CD51" s="78"/>
      <c r="CE51" s="78">
        <v>3884.85</v>
      </c>
      <c r="CF51" s="78"/>
      <c r="CG51" s="78">
        <v>1471.51</v>
      </c>
      <c r="CH51" s="78"/>
      <c r="CI51" s="78">
        <v>771.25</v>
      </c>
      <c r="CJ51" s="78"/>
      <c r="CK51" s="78">
        <v>1027.76</v>
      </c>
      <c r="CL51" s="78"/>
      <c r="CM51" s="78">
        <v>1836.32</v>
      </c>
      <c r="CN51" s="78"/>
      <c r="CO51" s="78">
        <v>2364.23</v>
      </c>
      <c r="CP51" s="78"/>
      <c r="CQ51" s="78">
        <v>1816.28</v>
      </c>
      <c r="CR51" s="78"/>
      <c r="CS51" s="78">
        <v>2472.7600000000002</v>
      </c>
      <c r="CT51" s="78"/>
      <c r="CU51" s="78"/>
      <c r="CV51" s="78"/>
    </row>
    <row r="52" spans="1:100" ht="15.5" x14ac:dyDescent="0.35">
      <c r="A52" s="78" t="s">
        <v>331</v>
      </c>
      <c r="B52" s="78" t="s">
        <v>246</v>
      </c>
      <c r="C52" s="78" t="s">
        <v>332</v>
      </c>
      <c r="D52" s="78">
        <v>36.200000000000003</v>
      </c>
      <c r="E52" s="78">
        <v>0</v>
      </c>
      <c r="F52" s="78" t="s">
        <v>248</v>
      </c>
      <c r="G52" s="78">
        <v>0</v>
      </c>
      <c r="H52" s="78" t="s">
        <v>248</v>
      </c>
      <c r="I52" s="78">
        <v>0.16</v>
      </c>
      <c r="J52" s="78"/>
      <c r="K52" s="78">
        <v>0</v>
      </c>
      <c r="L52" s="78" t="s">
        <v>248</v>
      </c>
      <c r="M52" s="78">
        <v>0</v>
      </c>
      <c r="N52" s="78" t="s">
        <v>248</v>
      </c>
      <c r="O52" s="78">
        <v>0</v>
      </c>
      <c r="P52" s="78" t="s">
        <v>248</v>
      </c>
      <c r="Q52" s="78">
        <v>0</v>
      </c>
      <c r="R52" s="78"/>
      <c r="S52" s="78">
        <v>0</v>
      </c>
      <c r="T52" s="78"/>
      <c r="U52" s="78">
        <v>0</v>
      </c>
      <c r="V52" s="78"/>
      <c r="W52" s="78">
        <v>0</v>
      </c>
      <c r="X52" s="78"/>
      <c r="Y52" s="78">
        <v>0</v>
      </c>
      <c r="Z52" s="78"/>
      <c r="AA52" s="78">
        <v>0</v>
      </c>
      <c r="AB52" s="78"/>
      <c r="AC52" s="78">
        <v>0</v>
      </c>
      <c r="AD52" s="78"/>
      <c r="AE52" s="78">
        <v>0</v>
      </c>
      <c r="AF52" s="78"/>
      <c r="AG52" s="78">
        <v>0</v>
      </c>
      <c r="AH52" s="78"/>
      <c r="AI52" s="78">
        <v>0</v>
      </c>
      <c r="AJ52" s="78"/>
      <c r="AK52" s="78">
        <v>0</v>
      </c>
      <c r="AL52" s="78"/>
      <c r="AM52" s="78">
        <v>0</v>
      </c>
      <c r="AN52" s="78"/>
      <c r="AO52" s="78">
        <v>0</v>
      </c>
      <c r="AP52" s="78"/>
      <c r="AQ52" s="78">
        <v>0</v>
      </c>
      <c r="AR52" s="78"/>
      <c r="AS52" s="78">
        <v>0</v>
      </c>
      <c r="AT52" s="78"/>
      <c r="AU52" s="78">
        <v>0</v>
      </c>
      <c r="AV52" s="78"/>
      <c r="AW52" s="78">
        <v>0</v>
      </c>
      <c r="AX52" s="78"/>
      <c r="AY52" s="78">
        <v>1.95</v>
      </c>
      <c r="AZ52" s="78"/>
      <c r="BA52" s="78">
        <v>0</v>
      </c>
      <c r="BB52" s="78"/>
      <c r="BC52" s="78">
        <v>0</v>
      </c>
      <c r="BD52" s="78"/>
      <c r="BE52" s="78">
        <v>0</v>
      </c>
      <c r="BF52" s="78"/>
      <c r="BG52" s="78">
        <v>0.36</v>
      </c>
      <c r="BH52" s="78"/>
      <c r="BI52" s="78">
        <v>0</v>
      </c>
      <c r="BJ52" s="78"/>
      <c r="BK52" s="78">
        <v>0</v>
      </c>
      <c r="BL52" s="78"/>
      <c r="BM52" s="78">
        <v>1.89</v>
      </c>
      <c r="BN52" s="78"/>
      <c r="BO52" s="78">
        <v>1.88</v>
      </c>
      <c r="BP52" s="78"/>
      <c r="BQ52" s="78">
        <v>1.36</v>
      </c>
      <c r="BR52" s="78"/>
      <c r="BS52" s="78">
        <v>1.6</v>
      </c>
      <c r="BT52" s="78"/>
      <c r="BU52" s="78">
        <v>1.29</v>
      </c>
      <c r="BV52" s="78"/>
      <c r="BW52" s="78">
        <v>1.21</v>
      </c>
      <c r="BX52" s="78"/>
      <c r="BY52" s="78">
        <v>1.34</v>
      </c>
      <c r="BZ52" s="78"/>
      <c r="CA52" s="78">
        <v>2</v>
      </c>
      <c r="CB52" s="78"/>
      <c r="CC52" s="78">
        <v>2.33</v>
      </c>
      <c r="CD52" s="78"/>
      <c r="CE52" s="78">
        <v>0</v>
      </c>
      <c r="CF52" s="78"/>
      <c r="CG52" s="78">
        <v>0</v>
      </c>
      <c r="CH52" s="78"/>
      <c r="CI52" s="78">
        <v>0.89</v>
      </c>
      <c r="CJ52" s="78"/>
      <c r="CK52" s="78">
        <v>1.28</v>
      </c>
      <c r="CL52" s="78"/>
      <c r="CM52" s="78">
        <v>1.49</v>
      </c>
      <c r="CN52" s="78"/>
      <c r="CO52" s="78">
        <v>1.83</v>
      </c>
      <c r="CP52" s="78"/>
      <c r="CQ52" s="78">
        <v>0.73</v>
      </c>
      <c r="CR52" s="78"/>
      <c r="CS52" s="78">
        <v>1.19</v>
      </c>
      <c r="CT52" s="78"/>
      <c r="CU52" s="78"/>
      <c r="CV52" s="78"/>
    </row>
    <row r="53" spans="1:100" ht="15.5" x14ac:dyDescent="0.35">
      <c r="A53" s="78" t="s">
        <v>333</v>
      </c>
      <c r="B53" s="78" t="s">
        <v>246</v>
      </c>
      <c r="C53" s="78" t="s">
        <v>334</v>
      </c>
      <c r="D53" s="78">
        <v>37.1</v>
      </c>
      <c r="E53" s="78">
        <v>0</v>
      </c>
      <c r="F53" s="78" t="s">
        <v>248</v>
      </c>
      <c r="G53" s="78">
        <v>0</v>
      </c>
      <c r="H53" s="78" t="s">
        <v>248</v>
      </c>
      <c r="I53" s="78">
        <v>77.91</v>
      </c>
      <c r="J53" s="78"/>
      <c r="K53" s="78">
        <v>0</v>
      </c>
      <c r="L53" s="78" t="s">
        <v>249</v>
      </c>
      <c r="M53" s="78">
        <v>0</v>
      </c>
      <c r="N53" s="78" t="s">
        <v>248</v>
      </c>
      <c r="O53" s="78">
        <v>0</v>
      </c>
      <c r="P53" s="78" t="s">
        <v>248</v>
      </c>
      <c r="Q53" s="78">
        <v>0</v>
      </c>
      <c r="R53" s="78"/>
      <c r="S53" s="78">
        <v>72.48</v>
      </c>
      <c r="T53" s="78"/>
      <c r="U53" s="78">
        <v>139.66</v>
      </c>
      <c r="V53" s="78"/>
      <c r="W53" s="78">
        <v>139.32</v>
      </c>
      <c r="X53" s="78"/>
      <c r="Y53" s="78">
        <v>87.84</v>
      </c>
      <c r="Z53" s="78"/>
      <c r="AA53" s="78">
        <v>102.98</v>
      </c>
      <c r="AB53" s="78"/>
      <c r="AC53" s="78">
        <v>114.42</v>
      </c>
      <c r="AD53" s="78"/>
      <c r="AE53" s="78">
        <v>143.61000000000001</v>
      </c>
      <c r="AF53" s="78"/>
      <c r="AG53" s="78">
        <v>156.74</v>
      </c>
      <c r="AH53" s="78"/>
      <c r="AI53" s="78">
        <v>66.87</v>
      </c>
      <c r="AJ53" s="78"/>
      <c r="AK53" s="78">
        <v>93.6</v>
      </c>
      <c r="AL53" s="78"/>
      <c r="AM53" s="78">
        <v>8.0399999999999991</v>
      </c>
      <c r="AN53" s="78"/>
      <c r="AO53" s="78">
        <v>56.44</v>
      </c>
      <c r="AP53" s="78"/>
      <c r="AQ53" s="78">
        <v>14.01</v>
      </c>
      <c r="AR53" s="78"/>
      <c r="AS53" s="78">
        <v>96.76</v>
      </c>
      <c r="AT53" s="78"/>
      <c r="AU53" s="78">
        <v>182.68</v>
      </c>
      <c r="AV53" s="78"/>
      <c r="AW53" s="78">
        <v>163.36000000000001</v>
      </c>
      <c r="AX53" s="78"/>
      <c r="AY53" s="78">
        <v>292.75</v>
      </c>
      <c r="AZ53" s="78"/>
      <c r="BA53" s="78">
        <v>94.95</v>
      </c>
      <c r="BB53" s="78"/>
      <c r="BC53" s="78">
        <v>117.85</v>
      </c>
      <c r="BD53" s="78"/>
      <c r="BE53" s="78">
        <v>165.87</v>
      </c>
      <c r="BF53" s="78"/>
      <c r="BG53" s="78">
        <v>93.55</v>
      </c>
      <c r="BH53" s="78"/>
      <c r="BI53" s="78">
        <v>115.44</v>
      </c>
      <c r="BJ53" s="78"/>
      <c r="BK53" s="78">
        <v>167.91</v>
      </c>
      <c r="BL53" s="78"/>
      <c r="BM53" s="78">
        <v>236.86</v>
      </c>
      <c r="BN53" s="78"/>
      <c r="BO53" s="78">
        <v>352.54</v>
      </c>
      <c r="BP53" s="78"/>
      <c r="BQ53" s="78">
        <v>216.13</v>
      </c>
      <c r="BR53" s="78"/>
      <c r="BS53" s="78">
        <v>236.01</v>
      </c>
      <c r="BT53" s="78"/>
      <c r="BU53" s="78">
        <v>314.64</v>
      </c>
      <c r="BV53" s="78"/>
      <c r="BW53" s="78">
        <v>444.63</v>
      </c>
      <c r="BX53" s="78"/>
      <c r="BY53" s="78">
        <v>483.31</v>
      </c>
      <c r="BZ53" s="78"/>
      <c r="CA53" s="78">
        <v>588.42999999999995</v>
      </c>
      <c r="CB53" s="78"/>
      <c r="CC53" s="78">
        <v>727.63</v>
      </c>
      <c r="CD53" s="78"/>
      <c r="CE53" s="78">
        <v>812.58</v>
      </c>
      <c r="CF53" s="78"/>
      <c r="CG53" s="78">
        <v>224.58</v>
      </c>
      <c r="CH53" s="78"/>
      <c r="CI53" s="78">
        <v>265.37</v>
      </c>
      <c r="CJ53" s="78"/>
      <c r="CK53" s="78">
        <v>198.93</v>
      </c>
      <c r="CL53" s="78"/>
      <c r="CM53" s="78">
        <v>179.53</v>
      </c>
      <c r="CN53" s="78"/>
      <c r="CO53" s="78">
        <v>166.81</v>
      </c>
      <c r="CP53" s="78"/>
      <c r="CQ53" s="78">
        <v>65.02</v>
      </c>
      <c r="CR53" s="78"/>
      <c r="CS53" s="78">
        <v>146.25</v>
      </c>
      <c r="CT53" s="78"/>
      <c r="CU53" s="78"/>
      <c r="CV53" s="78"/>
    </row>
    <row r="54" spans="1:100" ht="15.5" x14ac:dyDescent="0.35">
      <c r="A54" s="78" t="s">
        <v>335</v>
      </c>
      <c r="B54" s="78" t="s">
        <v>246</v>
      </c>
      <c r="C54" s="78" t="s">
        <v>336</v>
      </c>
      <c r="D54" s="78">
        <v>37.200000000000003</v>
      </c>
      <c r="E54" s="78">
        <v>0</v>
      </c>
      <c r="F54" s="78" t="s">
        <v>248</v>
      </c>
      <c r="G54" s="78">
        <v>0</v>
      </c>
      <c r="H54" s="78" t="s">
        <v>248</v>
      </c>
      <c r="I54" s="78">
        <v>0</v>
      </c>
      <c r="J54" s="78"/>
      <c r="K54" s="78">
        <v>0</v>
      </c>
      <c r="L54" s="78" t="s">
        <v>249</v>
      </c>
      <c r="M54" s="78">
        <v>0</v>
      </c>
      <c r="N54" s="78" t="s">
        <v>248</v>
      </c>
      <c r="O54" s="78">
        <v>0</v>
      </c>
      <c r="P54" s="78" t="s">
        <v>248</v>
      </c>
      <c r="Q54" s="78">
        <v>0</v>
      </c>
      <c r="R54" s="78"/>
      <c r="S54" s="78">
        <v>0</v>
      </c>
      <c r="T54" s="78"/>
      <c r="U54" s="78">
        <v>0</v>
      </c>
      <c r="V54" s="78"/>
      <c r="W54" s="78">
        <v>0</v>
      </c>
      <c r="X54" s="78"/>
      <c r="Y54" s="78">
        <v>0</v>
      </c>
      <c r="Z54" s="78"/>
      <c r="AA54" s="78">
        <v>0</v>
      </c>
      <c r="AB54" s="78"/>
      <c r="AC54" s="78">
        <v>0</v>
      </c>
      <c r="AD54" s="78"/>
      <c r="AE54" s="78">
        <v>0</v>
      </c>
      <c r="AF54" s="78"/>
      <c r="AG54" s="78">
        <v>0</v>
      </c>
      <c r="AH54" s="78"/>
      <c r="AI54" s="78">
        <v>0</v>
      </c>
      <c r="AJ54" s="78"/>
      <c r="AK54" s="78">
        <v>0</v>
      </c>
      <c r="AL54" s="78"/>
      <c r="AM54" s="78">
        <v>0</v>
      </c>
      <c r="AN54" s="78"/>
      <c r="AO54" s="78">
        <v>0</v>
      </c>
      <c r="AP54" s="78"/>
      <c r="AQ54" s="78">
        <v>0</v>
      </c>
      <c r="AR54" s="78"/>
      <c r="AS54" s="78">
        <v>0</v>
      </c>
      <c r="AT54" s="78"/>
      <c r="AU54" s="78">
        <v>0</v>
      </c>
      <c r="AV54" s="78"/>
      <c r="AW54" s="78">
        <v>0</v>
      </c>
      <c r="AX54" s="78"/>
      <c r="AY54" s="78">
        <v>1.76</v>
      </c>
      <c r="AZ54" s="78"/>
      <c r="BA54" s="78">
        <v>0</v>
      </c>
      <c r="BB54" s="78"/>
      <c r="BC54" s="78">
        <v>0</v>
      </c>
      <c r="BD54" s="78"/>
      <c r="BE54" s="78">
        <v>0</v>
      </c>
      <c r="BF54" s="78"/>
      <c r="BG54" s="78">
        <v>0</v>
      </c>
      <c r="BH54" s="78"/>
      <c r="BI54" s="78">
        <v>0</v>
      </c>
      <c r="BJ54" s="78"/>
      <c r="BK54" s="78">
        <v>0</v>
      </c>
      <c r="BL54" s="78"/>
      <c r="BM54" s="78">
        <v>0</v>
      </c>
      <c r="BN54" s="78"/>
      <c r="BO54" s="78">
        <v>5.22</v>
      </c>
      <c r="BP54" s="78"/>
      <c r="BQ54" s="78">
        <v>2.66</v>
      </c>
      <c r="BR54" s="78"/>
      <c r="BS54" s="78">
        <v>4.29</v>
      </c>
      <c r="BT54" s="78"/>
      <c r="BU54" s="78">
        <v>8.49</v>
      </c>
      <c r="BV54" s="78"/>
      <c r="BW54" s="78">
        <v>16.39</v>
      </c>
      <c r="BX54" s="78"/>
      <c r="BY54" s="78">
        <v>16.02</v>
      </c>
      <c r="BZ54" s="78"/>
      <c r="CA54" s="78">
        <v>40.85</v>
      </c>
      <c r="CB54" s="78"/>
      <c r="CC54" s="78">
        <v>40.159999999999997</v>
      </c>
      <c r="CD54" s="78"/>
      <c r="CE54" s="78">
        <v>18.63</v>
      </c>
      <c r="CF54" s="78"/>
      <c r="CG54" s="78">
        <v>11.52</v>
      </c>
      <c r="CH54" s="78"/>
      <c r="CI54" s="78">
        <v>17.059999999999999</v>
      </c>
      <c r="CJ54" s="78"/>
      <c r="CK54" s="78">
        <v>5.0199999999999996</v>
      </c>
      <c r="CL54" s="78"/>
      <c r="CM54" s="78">
        <v>5.64</v>
      </c>
      <c r="CN54" s="78"/>
      <c r="CO54" s="78">
        <v>18.29</v>
      </c>
      <c r="CP54" s="78"/>
      <c r="CQ54" s="78">
        <v>0</v>
      </c>
      <c r="CR54" s="78"/>
      <c r="CS54" s="78">
        <v>0.21</v>
      </c>
      <c r="CT54" s="78"/>
      <c r="CU54" s="78"/>
      <c r="CV54" s="78"/>
    </row>
    <row r="55" spans="1:100" ht="15.5" x14ac:dyDescent="0.35">
      <c r="A55" s="78" t="s">
        <v>337</v>
      </c>
      <c r="B55" s="78" t="s">
        <v>246</v>
      </c>
      <c r="C55" s="78" t="s">
        <v>338</v>
      </c>
      <c r="D55" s="78">
        <v>38.1</v>
      </c>
      <c r="E55" s="78">
        <v>0</v>
      </c>
      <c r="F55" s="78" t="s">
        <v>248</v>
      </c>
      <c r="G55" s="78">
        <v>0</v>
      </c>
      <c r="H55" s="78" t="s">
        <v>248</v>
      </c>
      <c r="I55" s="78">
        <v>178.84</v>
      </c>
      <c r="J55" s="78"/>
      <c r="K55" s="78">
        <v>0.16</v>
      </c>
      <c r="L55" s="78" t="s">
        <v>249</v>
      </c>
      <c r="M55" s="78">
        <v>0</v>
      </c>
      <c r="N55" s="78" t="s">
        <v>248</v>
      </c>
      <c r="O55" s="78">
        <v>0</v>
      </c>
      <c r="P55" s="78" t="s">
        <v>248</v>
      </c>
      <c r="Q55" s="78">
        <v>0</v>
      </c>
      <c r="R55" s="78"/>
      <c r="S55" s="78">
        <v>147.52000000000001</v>
      </c>
      <c r="T55" s="78"/>
      <c r="U55" s="78">
        <v>166.44</v>
      </c>
      <c r="V55" s="78"/>
      <c r="W55" s="78">
        <v>93.92</v>
      </c>
      <c r="X55" s="78"/>
      <c r="Y55" s="78">
        <v>142.86000000000001</v>
      </c>
      <c r="Z55" s="78"/>
      <c r="AA55" s="78">
        <v>127.29</v>
      </c>
      <c r="AB55" s="78"/>
      <c r="AC55" s="78">
        <v>175.42</v>
      </c>
      <c r="AD55" s="78"/>
      <c r="AE55" s="78">
        <v>175.83</v>
      </c>
      <c r="AF55" s="78"/>
      <c r="AG55" s="78">
        <v>185.35</v>
      </c>
      <c r="AH55" s="78"/>
      <c r="AI55" s="78">
        <v>161.56</v>
      </c>
      <c r="AJ55" s="78"/>
      <c r="AK55" s="78">
        <v>179.44</v>
      </c>
      <c r="AL55" s="78"/>
      <c r="AM55" s="78">
        <v>87.91</v>
      </c>
      <c r="AN55" s="78"/>
      <c r="AO55" s="78">
        <v>143.25</v>
      </c>
      <c r="AP55" s="78"/>
      <c r="AQ55" s="78">
        <v>94.35</v>
      </c>
      <c r="AR55" s="78"/>
      <c r="AS55" s="78">
        <v>183.15</v>
      </c>
      <c r="AT55" s="78"/>
      <c r="AU55" s="78">
        <v>238.34</v>
      </c>
      <c r="AV55" s="78"/>
      <c r="AW55" s="78">
        <v>291.68</v>
      </c>
      <c r="AX55" s="78"/>
      <c r="AY55" s="78">
        <v>315.73</v>
      </c>
      <c r="AZ55" s="78"/>
      <c r="BA55" s="78">
        <v>182.29</v>
      </c>
      <c r="BB55" s="78"/>
      <c r="BC55" s="78">
        <v>222.19</v>
      </c>
      <c r="BD55" s="78"/>
      <c r="BE55" s="78">
        <v>287.48</v>
      </c>
      <c r="BF55" s="78"/>
      <c r="BG55" s="78">
        <v>206.94</v>
      </c>
      <c r="BH55" s="78"/>
      <c r="BI55" s="78">
        <v>231.26</v>
      </c>
      <c r="BJ55" s="78"/>
      <c r="BK55" s="78">
        <v>292.31</v>
      </c>
      <c r="BL55" s="78"/>
      <c r="BM55" s="78">
        <v>343.72</v>
      </c>
      <c r="BN55" s="78"/>
      <c r="BO55" s="78">
        <v>384.13</v>
      </c>
      <c r="BP55" s="78"/>
      <c r="BQ55" s="78">
        <v>271.70999999999998</v>
      </c>
      <c r="BR55" s="78"/>
      <c r="BS55" s="78">
        <v>305.66000000000003</v>
      </c>
      <c r="BT55" s="78"/>
      <c r="BU55" s="78">
        <v>320.31</v>
      </c>
      <c r="BV55" s="78"/>
      <c r="BW55" s="78">
        <v>390.96</v>
      </c>
      <c r="BX55" s="78"/>
      <c r="BY55" s="78">
        <v>489.59</v>
      </c>
      <c r="BZ55" s="78"/>
      <c r="CA55" s="78">
        <v>614.01</v>
      </c>
      <c r="CB55" s="78"/>
      <c r="CC55" s="78">
        <v>604.66999999999996</v>
      </c>
      <c r="CD55" s="78"/>
      <c r="CE55" s="78">
        <v>642.37</v>
      </c>
      <c r="CF55" s="78"/>
      <c r="CG55" s="78">
        <v>297.98</v>
      </c>
      <c r="CH55" s="78"/>
      <c r="CI55" s="78">
        <v>306.67</v>
      </c>
      <c r="CJ55" s="78"/>
      <c r="CK55" s="78">
        <v>254.71</v>
      </c>
      <c r="CL55" s="78"/>
      <c r="CM55" s="78">
        <v>235.65</v>
      </c>
      <c r="CN55" s="78"/>
      <c r="CO55" s="78">
        <v>255.96</v>
      </c>
      <c r="CP55" s="78"/>
      <c r="CQ55" s="78">
        <v>172.92</v>
      </c>
      <c r="CR55" s="78"/>
      <c r="CS55" s="78">
        <v>221.12</v>
      </c>
      <c r="CT55" s="78"/>
      <c r="CU55" s="78"/>
      <c r="CV55" s="78"/>
    </row>
    <row r="56" spans="1:100" ht="15.5" x14ac:dyDescent="0.35">
      <c r="A56" s="78" t="s">
        <v>339</v>
      </c>
      <c r="B56" s="78" t="s">
        <v>246</v>
      </c>
      <c r="C56" s="78" t="s">
        <v>340</v>
      </c>
      <c r="D56" s="78">
        <v>38.200000000000003</v>
      </c>
      <c r="E56" s="78">
        <v>0</v>
      </c>
      <c r="F56" s="78" t="s">
        <v>248</v>
      </c>
      <c r="G56" s="78">
        <v>0</v>
      </c>
      <c r="H56" s="78" t="s">
        <v>248</v>
      </c>
      <c r="I56" s="78">
        <v>0</v>
      </c>
      <c r="J56" s="78"/>
      <c r="K56" s="78">
        <v>0</v>
      </c>
      <c r="L56" s="78" t="s">
        <v>249</v>
      </c>
      <c r="M56" s="78">
        <v>0</v>
      </c>
      <c r="N56" s="78" t="s">
        <v>248</v>
      </c>
      <c r="O56" s="78">
        <v>0</v>
      </c>
      <c r="P56" s="78" t="s">
        <v>248</v>
      </c>
      <c r="Q56" s="78">
        <v>0</v>
      </c>
      <c r="R56" s="78"/>
      <c r="S56" s="78">
        <v>0</v>
      </c>
      <c r="T56" s="78"/>
      <c r="U56" s="78">
        <v>0</v>
      </c>
      <c r="V56" s="78"/>
      <c r="W56" s="78">
        <v>0</v>
      </c>
      <c r="X56" s="78"/>
      <c r="Y56" s="78">
        <v>0</v>
      </c>
      <c r="Z56" s="78"/>
      <c r="AA56" s="78">
        <v>0</v>
      </c>
      <c r="AB56" s="78"/>
      <c r="AC56" s="78">
        <v>0</v>
      </c>
      <c r="AD56" s="78"/>
      <c r="AE56" s="78">
        <v>0</v>
      </c>
      <c r="AF56" s="78"/>
      <c r="AG56" s="78">
        <v>0</v>
      </c>
      <c r="AH56" s="78"/>
      <c r="AI56" s="78">
        <v>0</v>
      </c>
      <c r="AJ56" s="78"/>
      <c r="AK56" s="78">
        <v>0.03</v>
      </c>
      <c r="AL56" s="78"/>
      <c r="AM56" s="78">
        <v>0</v>
      </c>
      <c r="AN56" s="78"/>
      <c r="AO56" s="78">
        <v>0</v>
      </c>
      <c r="AP56" s="78"/>
      <c r="AQ56" s="78">
        <v>0</v>
      </c>
      <c r="AR56" s="78"/>
      <c r="AS56" s="78">
        <v>0</v>
      </c>
      <c r="AT56" s="78"/>
      <c r="AU56" s="78">
        <v>0</v>
      </c>
      <c r="AV56" s="78"/>
      <c r="AW56" s="78">
        <v>0</v>
      </c>
      <c r="AX56" s="78"/>
      <c r="AY56" s="78">
        <v>0.74</v>
      </c>
      <c r="AZ56" s="78"/>
      <c r="BA56" s="78">
        <v>0</v>
      </c>
      <c r="BB56" s="78"/>
      <c r="BC56" s="78">
        <v>0</v>
      </c>
      <c r="BD56" s="78"/>
      <c r="BE56" s="78">
        <v>0</v>
      </c>
      <c r="BF56" s="78"/>
      <c r="BG56" s="78">
        <v>0</v>
      </c>
      <c r="BH56" s="78"/>
      <c r="BI56" s="78">
        <v>0</v>
      </c>
      <c r="BJ56" s="78"/>
      <c r="BK56" s="78">
        <v>0</v>
      </c>
      <c r="BL56" s="78"/>
      <c r="BM56" s="78">
        <v>0</v>
      </c>
      <c r="BN56" s="78"/>
      <c r="BO56" s="78">
        <v>0</v>
      </c>
      <c r="BP56" s="78"/>
      <c r="BQ56" s="78">
        <v>0.47</v>
      </c>
      <c r="BR56" s="78"/>
      <c r="BS56" s="78">
        <v>1.58</v>
      </c>
      <c r="BT56" s="78"/>
      <c r="BU56" s="78">
        <v>1.03</v>
      </c>
      <c r="BV56" s="78"/>
      <c r="BW56" s="78">
        <v>2.41</v>
      </c>
      <c r="BX56" s="78"/>
      <c r="BY56" s="78">
        <v>4.26</v>
      </c>
      <c r="BZ56" s="78"/>
      <c r="CA56" s="78">
        <v>15.03</v>
      </c>
      <c r="CB56" s="78"/>
      <c r="CC56" s="78">
        <v>13.76</v>
      </c>
      <c r="CD56" s="78"/>
      <c r="CE56" s="78">
        <v>14.95</v>
      </c>
      <c r="CF56" s="78"/>
      <c r="CG56" s="78">
        <v>9.93</v>
      </c>
      <c r="CH56" s="78"/>
      <c r="CI56" s="78">
        <v>7.76</v>
      </c>
      <c r="CJ56" s="78"/>
      <c r="CK56" s="78">
        <v>0.1</v>
      </c>
      <c r="CL56" s="78"/>
      <c r="CM56" s="78">
        <v>7.0000000000000007E-2</v>
      </c>
      <c r="CN56" s="78"/>
      <c r="CO56" s="78">
        <v>0.09</v>
      </c>
      <c r="CP56" s="78"/>
      <c r="CQ56" s="78">
        <v>0</v>
      </c>
      <c r="CR56" s="78"/>
      <c r="CS56" s="78">
        <v>0</v>
      </c>
      <c r="CT56" s="78"/>
      <c r="CU56" s="78"/>
      <c r="CV56" s="78"/>
    </row>
    <row r="57" spans="1:100" ht="15.5" x14ac:dyDescent="0.35">
      <c r="A57" s="78" t="s">
        <v>341</v>
      </c>
      <c r="B57" s="78" t="s">
        <v>246</v>
      </c>
      <c r="C57" s="78" t="s">
        <v>342</v>
      </c>
      <c r="D57" s="78">
        <v>39</v>
      </c>
      <c r="E57" s="78">
        <v>0</v>
      </c>
      <c r="F57" s="78" t="s">
        <v>248</v>
      </c>
      <c r="G57" s="78">
        <v>0</v>
      </c>
      <c r="H57" s="78" t="s">
        <v>248</v>
      </c>
      <c r="I57" s="78">
        <v>4.34</v>
      </c>
      <c r="J57" s="78"/>
      <c r="K57" s="78">
        <v>9.08</v>
      </c>
      <c r="L57" s="78" t="s">
        <v>249</v>
      </c>
      <c r="M57" s="78">
        <v>0</v>
      </c>
      <c r="N57" s="78" t="s">
        <v>248</v>
      </c>
      <c r="O57" s="78">
        <v>0</v>
      </c>
      <c r="P57" s="78" t="s">
        <v>248</v>
      </c>
      <c r="Q57" s="78">
        <v>36.49</v>
      </c>
      <c r="R57" s="78"/>
      <c r="S57" s="78">
        <v>10.78</v>
      </c>
      <c r="T57" s="78"/>
      <c r="U57" s="78">
        <v>26.44</v>
      </c>
      <c r="V57" s="78"/>
      <c r="W57" s="78">
        <v>22.32</v>
      </c>
      <c r="X57" s="78"/>
      <c r="Y57" s="78">
        <v>38.58</v>
      </c>
      <c r="Z57" s="78"/>
      <c r="AA57" s="78">
        <v>23.99</v>
      </c>
      <c r="AB57" s="78"/>
      <c r="AC57" s="78">
        <v>23.44</v>
      </c>
      <c r="AD57" s="78"/>
      <c r="AE57" s="78">
        <v>28.36</v>
      </c>
      <c r="AF57" s="78"/>
      <c r="AG57" s="78">
        <v>27.66</v>
      </c>
      <c r="AH57" s="78"/>
      <c r="AI57" s="78">
        <v>20.53</v>
      </c>
      <c r="AJ57" s="78"/>
      <c r="AK57" s="78">
        <v>21.32</v>
      </c>
      <c r="AL57" s="78"/>
      <c r="AM57" s="78">
        <v>15.25</v>
      </c>
      <c r="AN57" s="78"/>
      <c r="AO57" s="78">
        <v>11.69</v>
      </c>
      <c r="AP57" s="78"/>
      <c r="AQ57" s="78">
        <v>4.0599999999999996</v>
      </c>
      <c r="AR57" s="78"/>
      <c r="AS57" s="78">
        <v>15.79</v>
      </c>
      <c r="AT57" s="78"/>
      <c r="AU57" s="78">
        <v>24.58</v>
      </c>
      <c r="AV57" s="78"/>
      <c r="AW57" s="78">
        <v>23.68</v>
      </c>
      <c r="AX57" s="78"/>
      <c r="AY57" s="78">
        <v>39.479999999999997</v>
      </c>
      <c r="AZ57" s="78"/>
      <c r="BA57" s="78">
        <v>23.57</v>
      </c>
      <c r="BB57" s="78"/>
      <c r="BC57" s="78">
        <v>28.05</v>
      </c>
      <c r="BD57" s="78"/>
      <c r="BE57" s="78">
        <v>28.1</v>
      </c>
      <c r="BF57" s="78"/>
      <c r="BG57" s="78">
        <v>26.86</v>
      </c>
      <c r="BH57" s="78"/>
      <c r="BI57" s="78">
        <v>14.51</v>
      </c>
      <c r="BJ57" s="78"/>
      <c r="BK57" s="78">
        <v>32.46</v>
      </c>
      <c r="BL57" s="78"/>
      <c r="BM57" s="78">
        <v>48.5</v>
      </c>
      <c r="BN57" s="78"/>
      <c r="BO57" s="78">
        <v>61.29</v>
      </c>
      <c r="BP57" s="78"/>
      <c r="BQ57" s="78">
        <v>53.93</v>
      </c>
      <c r="BR57" s="78"/>
      <c r="BS57" s="78">
        <v>66.069999999999993</v>
      </c>
      <c r="BT57" s="78"/>
      <c r="BU57" s="78">
        <v>73.459999999999994</v>
      </c>
      <c r="BV57" s="78"/>
      <c r="BW57" s="78">
        <v>87.7</v>
      </c>
      <c r="BX57" s="78"/>
      <c r="BY57" s="78">
        <v>80.819999999999993</v>
      </c>
      <c r="BZ57" s="78"/>
      <c r="CA57" s="78">
        <v>114.53</v>
      </c>
      <c r="CB57" s="78"/>
      <c r="CC57" s="78">
        <v>125.1</v>
      </c>
      <c r="CD57" s="78"/>
      <c r="CE57" s="78">
        <v>148.51</v>
      </c>
      <c r="CF57" s="78"/>
      <c r="CG57" s="78">
        <v>30.43</v>
      </c>
      <c r="CH57" s="78"/>
      <c r="CI57" s="78">
        <v>8.4600000000000009</v>
      </c>
      <c r="CJ57" s="78"/>
      <c r="CK57" s="78">
        <v>15.81</v>
      </c>
      <c r="CL57" s="78"/>
      <c r="CM57" s="78">
        <v>30.91</v>
      </c>
      <c r="CN57" s="78"/>
      <c r="CO57" s="78">
        <v>72.31</v>
      </c>
      <c r="CP57" s="78"/>
      <c r="CQ57" s="78">
        <v>60.02</v>
      </c>
      <c r="CR57" s="78"/>
      <c r="CS57" s="78">
        <v>91.93</v>
      </c>
      <c r="CT57" s="78" t="s">
        <v>249</v>
      </c>
      <c r="CU57" s="78"/>
      <c r="CV57" s="78"/>
    </row>
    <row r="58" spans="1:100" ht="15.5" x14ac:dyDescent="0.35">
      <c r="A58" s="78" t="s">
        <v>341</v>
      </c>
      <c r="B58" s="78" t="s">
        <v>316</v>
      </c>
      <c r="C58" s="78" t="s">
        <v>342</v>
      </c>
      <c r="D58" s="78">
        <v>39</v>
      </c>
      <c r="E58" s="78">
        <v>0</v>
      </c>
      <c r="F58" s="78" t="s">
        <v>248</v>
      </c>
      <c r="G58" s="78">
        <v>0</v>
      </c>
      <c r="H58" s="78" t="s">
        <v>248</v>
      </c>
      <c r="I58" s="78">
        <v>82.95</v>
      </c>
      <c r="J58" s="78"/>
      <c r="K58" s="78">
        <v>0</v>
      </c>
      <c r="L58" s="78" t="s">
        <v>249</v>
      </c>
      <c r="M58" s="78">
        <v>112.42</v>
      </c>
      <c r="N58" s="78" t="s">
        <v>249</v>
      </c>
      <c r="O58" s="78">
        <v>250.11</v>
      </c>
      <c r="P58" s="78" t="s">
        <v>249</v>
      </c>
      <c r="Q58" s="78">
        <v>394.66</v>
      </c>
      <c r="R58" s="78"/>
      <c r="S58" s="78">
        <v>373.97</v>
      </c>
      <c r="T58" s="78"/>
      <c r="U58" s="78">
        <v>529.67999999999995</v>
      </c>
      <c r="V58" s="78"/>
      <c r="W58" s="78">
        <v>451.41</v>
      </c>
      <c r="X58" s="78"/>
      <c r="Y58" s="78">
        <v>561.79999999999995</v>
      </c>
      <c r="Z58" s="78"/>
      <c r="AA58" s="78">
        <v>571.46</v>
      </c>
      <c r="AB58" s="78"/>
      <c r="AC58" s="78">
        <v>708.35</v>
      </c>
      <c r="AD58" s="78"/>
      <c r="AE58" s="78">
        <v>690.74</v>
      </c>
      <c r="AF58" s="78"/>
      <c r="AG58" s="78">
        <v>747.83</v>
      </c>
      <c r="AH58" s="78"/>
      <c r="AI58" s="78">
        <v>644.26</v>
      </c>
      <c r="AJ58" s="78"/>
      <c r="AK58" s="78">
        <v>633.62</v>
      </c>
      <c r="AL58" s="78"/>
      <c r="AM58" s="78">
        <v>636.83000000000004</v>
      </c>
      <c r="AN58" s="78"/>
      <c r="AO58" s="78">
        <v>518.14</v>
      </c>
      <c r="AP58" s="78"/>
      <c r="AQ58" s="78">
        <v>455.4</v>
      </c>
      <c r="AR58" s="78"/>
      <c r="AS58" s="78">
        <v>450.44</v>
      </c>
      <c r="AT58" s="78"/>
      <c r="AU58" s="78">
        <v>464.71</v>
      </c>
      <c r="AV58" s="78"/>
      <c r="AW58" s="78">
        <v>595.05999999999995</v>
      </c>
      <c r="AX58" s="78"/>
      <c r="AY58" s="78">
        <v>693.69</v>
      </c>
      <c r="AZ58" s="78"/>
      <c r="BA58" s="78">
        <v>650.67999999999995</v>
      </c>
      <c r="BB58" s="78"/>
      <c r="BC58" s="78">
        <v>442.9</v>
      </c>
      <c r="BD58" s="78"/>
      <c r="BE58" s="78">
        <v>694.6</v>
      </c>
      <c r="BF58" s="78"/>
      <c r="BG58" s="78">
        <v>481.08</v>
      </c>
      <c r="BH58" s="78"/>
      <c r="BI58" s="78">
        <v>430.1</v>
      </c>
      <c r="BJ58" s="78"/>
      <c r="BK58" s="78">
        <v>532.84</v>
      </c>
      <c r="BL58" s="78"/>
      <c r="BM58" s="78">
        <v>696.41</v>
      </c>
      <c r="BN58" s="78"/>
      <c r="BO58" s="78">
        <v>782.04</v>
      </c>
      <c r="BP58" s="78"/>
      <c r="BQ58" s="78">
        <v>646.79999999999995</v>
      </c>
      <c r="BR58" s="78"/>
      <c r="BS58" s="78">
        <v>492.88</v>
      </c>
      <c r="BT58" s="78"/>
      <c r="BU58" s="78">
        <v>847.41</v>
      </c>
      <c r="BV58" s="78"/>
      <c r="BW58" s="78">
        <v>824.45</v>
      </c>
      <c r="BX58" s="78"/>
      <c r="BY58" s="78">
        <v>893.15</v>
      </c>
      <c r="BZ58" s="78"/>
      <c r="CA58" s="78">
        <v>1039.6600000000001</v>
      </c>
      <c r="CB58" s="78"/>
      <c r="CC58" s="78">
        <v>875.93</v>
      </c>
      <c r="CD58" s="78"/>
      <c r="CE58" s="78">
        <v>1411.22</v>
      </c>
      <c r="CF58" s="78"/>
      <c r="CG58" s="78">
        <v>802.4</v>
      </c>
      <c r="CH58" s="78"/>
      <c r="CI58" s="78">
        <v>722.29</v>
      </c>
      <c r="CJ58" s="78"/>
      <c r="CK58" s="78">
        <v>710.88</v>
      </c>
      <c r="CL58" s="78"/>
      <c r="CM58" s="78">
        <v>951.13</v>
      </c>
      <c r="CN58" s="78"/>
      <c r="CO58" s="78">
        <v>1052.3699999999999</v>
      </c>
      <c r="CP58" s="78"/>
      <c r="CQ58" s="78">
        <v>1069.53</v>
      </c>
      <c r="CR58" s="78"/>
      <c r="CS58" s="78">
        <v>236.32</v>
      </c>
      <c r="CT58" s="78" t="s">
        <v>249</v>
      </c>
      <c r="CU58" s="78"/>
      <c r="CV58" s="78"/>
    </row>
    <row r="59" spans="1:100" ht="15.5" x14ac:dyDescent="0.35">
      <c r="A59" s="78" t="s">
        <v>343</v>
      </c>
      <c r="B59" s="78" t="s">
        <v>246</v>
      </c>
      <c r="C59" s="78" t="s">
        <v>344</v>
      </c>
      <c r="D59" s="78">
        <v>40</v>
      </c>
      <c r="E59" s="78">
        <v>0</v>
      </c>
      <c r="F59" s="78"/>
      <c r="G59" s="78">
        <v>0</v>
      </c>
      <c r="H59" s="78"/>
      <c r="I59" s="78">
        <v>0</v>
      </c>
      <c r="J59" s="78"/>
      <c r="K59" s="78">
        <v>0</v>
      </c>
      <c r="L59" s="78" t="s">
        <v>248</v>
      </c>
      <c r="M59" s="78">
        <v>0</v>
      </c>
      <c r="N59" s="78"/>
      <c r="O59" s="78">
        <v>0</v>
      </c>
      <c r="P59" s="78"/>
      <c r="Q59" s="78">
        <v>0</v>
      </c>
      <c r="R59" s="78"/>
      <c r="S59" s="78">
        <v>0</v>
      </c>
      <c r="T59" s="78"/>
      <c r="U59" s="78">
        <v>0</v>
      </c>
      <c r="V59" s="78"/>
      <c r="W59" s="78">
        <v>0</v>
      </c>
      <c r="X59" s="78"/>
      <c r="Y59" s="78">
        <v>0</v>
      </c>
      <c r="Z59" s="78"/>
      <c r="AA59" s="78">
        <v>0</v>
      </c>
      <c r="AB59" s="78"/>
      <c r="AC59" s="78">
        <v>0</v>
      </c>
      <c r="AD59" s="78"/>
      <c r="AE59" s="78">
        <v>0</v>
      </c>
      <c r="AF59" s="78"/>
      <c r="AG59" s="78">
        <v>0</v>
      </c>
      <c r="AH59" s="78"/>
      <c r="AI59" s="78">
        <v>0</v>
      </c>
      <c r="AJ59" s="78"/>
      <c r="AK59" s="78">
        <v>0</v>
      </c>
      <c r="AL59" s="78"/>
      <c r="AM59" s="78">
        <v>0</v>
      </c>
      <c r="AN59" s="78"/>
      <c r="AO59" s="78">
        <v>0</v>
      </c>
      <c r="AP59" s="78"/>
      <c r="AQ59" s="78">
        <v>0</v>
      </c>
      <c r="AR59" s="78"/>
      <c r="AS59" s="78">
        <v>0</v>
      </c>
      <c r="AT59" s="78"/>
      <c r="AU59" s="78">
        <v>0</v>
      </c>
      <c r="AV59" s="78"/>
      <c r="AW59" s="78">
        <v>0</v>
      </c>
      <c r="AX59" s="78"/>
      <c r="AY59" s="78">
        <v>0</v>
      </c>
      <c r="AZ59" s="78"/>
      <c r="BA59" s="78">
        <v>0</v>
      </c>
      <c r="BB59" s="78"/>
      <c r="BC59" s="78">
        <v>0</v>
      </c>
      <c r="BD59" s="78"/>
      <c r="BE59" s="78">
        <v>0</v>
      </c>
      <c r="BF59" s="78"/>
      <c r="BG59" s="78">
        <v>0</v>
      </c>
      <c r="BH59" s="78"/>
      <c r="BI59" s="78">
        <v>0</v>
      </c>
      <c r="BJ59" s="78"/>
      <c r="BK59" s="78">
        <v>0</v>
      </c>
      <c r="BL59" s="78"/>
      <c r="BM59" s="78">
        <v>0</v>
      </c>
      <c r="BN59" s="78"/>
      <c r="BO59" s="78">
        <v>0</v>
      </c>
      <c r="BP59" s="78"/>
      <c r="BQ59" s="78">
        <v>0</v>
      </c>
      <c r="BR59" s="78"/>
      <c r="BS59" s="78">
        <v>0</v>
      </c>
      <c r="BT59" s="78"/>
      <c r="BU59" s="78">
        <v>0</v>
      </c>
      <c r="BV59" s="78"/>
      <c r="BW59" s="78">
        <v>0</v>
      </c>
      <c r="BX59" s="78"/>
      <c r="BY59" s="78">
        <v>0</v>
      </c>
      <c r="BZ59" s="78"/>
      <c r="CA59" s="78">
        <v>0</v>
      </c>
      <c r="CB59" s="78"/>
      <c r="CC59" s="78">
        <v>0</v>
      </c>
      <c r="CD59" s="78"/>
      <c r="CE59" s="78">
        <v>0</v>
      </c>
      <c r="CF59" s="78"/>
      <c r="CG59" s="78">
        <v>0</v>
      </c>
      <c r="CH59" s="78"/>
      <c r="CI59" s="78">
        <v>0</v>
      </c>
      <c r="CJ59" s="78"/>
      <c r="CK59" s="78">
        <v>0</v>
      </c>
      <c r="CL59" s="78"/>
      <c r="CM59" s="78">
        <v>0</v>
      </c>
      <c r="CN59" s="78"/>
      <c r="CO59" s="78">
        <v>0</v>
      </c>
      <c r="CP59" s="78"/>
      <c r="CQ59" s="78">
        <v>0</v>
      </c>
      <c r="CR59" s="78"/>
      <c r="CS59" s="78">
        <v>0</v>
      </c>
      <c r="CT59" s="78"/>
      <c r="CU59" s="78"/>
      <c r="CV59" s="78"/>
    </row>
    <row r="60" spans="1:100" ht="15.5" x14ac:dyDescent="0.35">
      <c r="A60" s="78" t="s">
        <v>343</v>
      </c>
      <c r="B60" s="78" t="s">
        <v>316</v>
      </c>
      <c r="C60" s="78" t="s">
        <v>344</v>
      </c>
      <c r="D60" s="78">
        <v>40</v>
      </c>
      <c r="E60" s="78">
        <v>0</v>
      </c>
      <c r="F60" s="78"/>
      <c r="G60" s="78">
        <v>0</v>
      </c>
      <c r="H60" s="78"/>
      <c r="I60" s="78">
        <v>0</v>
      </c>
      <c r="J60" s="78"/>
      <c r="K60" s="78">
        <v>0</v>
      </c>
      <c r="L60" s="78" t="s">
        <v>248</v>
      </c>
      <c r="M60" s="78">
        <v>0</v>
      </c>
      <c r="N60" s="78"/>
      <c r="O60" s="78">
        <v>0</v>
      </c>
      <c r="P60" s="78"/>
      <c r="Q60" s="78">
        <v>0</v>
      </c>
      <c r="R60" s="78"/>
      <c r="S60" s="78">
        <v>0</v>
      </c>
      <c r="T60" s="78"/>
      <c r="U60" s="78">
        <v>0</v>
      </c>
      <c r="V60" s="78"/>
      <c r="W60" s="78">
        <v>0</v>
      </c>
      <c r="X60" s="78"/>
      <c r="Y60" s="78">
        <v>0</v>
      </c>
      <c r="Z60" s="78"/>
      <c r="AA60" s="78">
        <v>0</v>
      </c>
      <c r="AB60" s="78"/>
      <c r="AC60" s="78">
        <v>0</v>
      </c>
      <c r="AD60" s="78"/>
      <c r="AE60" s="78">
        <v>0</v>
      </c>
      <c r="AF60" s="78"/>
      <c r="AG60" s="78">
        <v>0</v>
      </c>
      <c r="AH60" s="78"/>
      <c r="AI60" s="78">
        <v>0</v>
      </c>
      <c r="AJ60" s="78"/>
      <c r="AK60" s="78">
        <v>0</v>
      </c>
      <c r="AL60" s="78"/>
      <c r="AM60" s="78">
        <v>0</v>
      </c>
      <c r="AN60" s="78"/>
      <c r="AO60" s="78">
        <v>0</v>
      </c>
      <c r="AP60" s="78"/>
      <c r="AQ60" s="78">
        <v>0</v>
      </c>
      <c r="AR60" s="78"/>
      <c r="AS60" s="78">
        <v>0</v>
      </c>
      <c r="AT60" s="78"/>
      <c r="AU60" s="78">
        <v>0</v>
      </c>
      <c r="AV60" s="78"/>
      <c r="AW60" s="78">
        <v>0</v>
      </c>
      <c r="AX60" s="78"/>
      <c r="AY60" s="78">
        <v>0</v>
      </c>
      <c r="AZ60" s="78"/>
      <c r="BA60" s="78">
        <v>0</v>
      </c>
      <c r="BB60" s="78"/>
      <c r="BC60" s="78">
        <v>0</v>
      </c>
      <c r="BD60" s="78"/>
      <c r="BE60" s="78">
        <v>0</v>
      </c>
      <c r="BF60" s="78"/>
      <c r="BG60" s="78">
        <v>0</v>
      </c>
      <c r="BH60" s="78"/>
      <c r="BI60" s="78">
        <v>0</v>
      </c>
      <c r="BJ60" s="78"/>
      <c r="BK60" s="78">
        <v>0</v>
      </c>
      <c r="BL60" s="78"/>
      <c r="BM60" s="78">
        <v>0</v>
      </c>
      <c r="BN60" s="78"/>
      <c r="BO60" s="78">
        <v>0</v>
      </c>
      <c r="BP60" s="78"/>
      <c r="BQ60" s="78">
        <v>0</v>
      </c>
      <c r="BR60" s="78"/>
      <c r="BS60" s="78">
        <v>0</v>
      </c>
      <c r="BT60" s="78"/>
      <c r="BU60" s="78">
        <v>0</v>
      </c>
      <c r="BV60" s="78"/>
      <c r="BW60" s="78">
        <v>0</v>
      </c>
      <c r="BX60" s="78"/>
      <c r="BY60" s="78">
        <v>0</v>
      </c>
      <c r="BZ60" s="78"/>
      <c r="CA60" s="78">
        <v>0</v>
      </c>
      <c r="CB60" s="78"/>
      <c r="CC60" s="78">
        <v>0</v>
      </c>
      <c r="CD60" s="78"/>
      <c r="CE60" s="78">
        <v>0</v>
      </c>
      <c r="CF60" s="78"/>
      <c r="CG60" s="78">
        <v>0</v>
      </c>
      <c r="CH60" s="78"/>
      <c r="CI60" s="78">
        <v>0</v>
      </c>
      <c r="CJ60" s="78"/>
      <c r="CK60" s="78">
        <v>0</v>
      </c>
      <c r="CL60" s="78"/>
      <c r="CM60" s="78">
        <v>0</v>
      </c>
      <c r="CN60" s="78"/>
      <c r="CO60" s="78">
        <v>0</v>
      </c>
      <c r="CP60" s="78"/>
      <c r="CQ60" s="78">
        <v>0</v>
      </c>
      <c r="CR60" s="78"/>
      <c r="CS60" s="78">
        <v>0</v>
      </c>
      <c r="CT60" s="78"/>
      <c r="CU60" s="78"/>
      <c r="CV60" s="78"/>
    </row>
    <row r="61" spans="1:100" ht="15.5" x14ac:dyDescent="0.35">
      <c r="A61" s="78" t="s">
        <v>345</v>
      </c>
      <c r="B61" s="78" t="s">
        <v>246</v>
      </c>
      <c r="C61" s="78" t="s">
        <v>346</v>
      </c>
      <c r="D61" s="78">
        <v>41</v>
      </c>
      <c r="E61" s="78">
        <v>0</v>
      </c>
      <c r="F61" s="78"/>
      <c r="G61" s="78">
        <v>0</v>
      </c>
      <c r="H61" s="78"/>
      <c r="I61" s="78">
        <v>0</v>
      </c>
      <c r="J61" s="78"/>
      <c r="K61" s="78">
        <v>0</v>
      </c>
      <c r="L61" s="78" t="s">
        <v>248</v>
      </c>
      <c r="M61" s="78">
        <v>0</v>
      </c>
      <c r="N61" s="78"/>
      <c r="O61" s="78">
        <v>0</v>
      </c>
      <c r="P61" s="78"/>
      <c r="Q61" s="78">
        <v>0</v>
      </c>
      <c r="R61" s="78"/>
      <c r="S61" s="78">
        <v>0</v>
      </c>
      <c r="T61" s="78"/>
      <c r="U61" s="78">
        <v>0</v>
      </c>
      <c r="V61" s="78"/>
      <c r="W61" s="78">
        <v>0</v>
      </c>
      <c r="X61" s="78"/>
      <c r="Y61" s="78">
        <v>0</v>
      </c>
      <c r="Z61" s="78"/>
      <c r="AA61" s="78">
        <v>0</v>
      </c>
      <c r="AB61" s="78"/>
      <c r="AC61" s="78">
        <v>0</v>
      </c>
      <c r="AD61" s="78"/>
      <c r="AE61" s="78">
        <v>0</v>
      </c>
      <c r="AF61" s="78"/>
      <c r="AG61" s="78">
        <v>0</v>
      </c>
      <c r="AH61" s="78"/>
      <c r="AI61" s="78">
        <v>0</v>
      </c>
      <c r="AJ61" s="78"/>
      <c r="AK61" s="78">
        <v>0</v>
      </c>
      <c r="AL61" s="78"/>
      <c r="AM61" s="78">
        <v>0</v>
      </c>
      <c r="AN61" s="78"/>
      <c r="AO61" s="78">
        <v>0</v>
      </c>
      <c r="AP61" s="78"/>
      <c r="AQ61" s="78">
        <v>0</v>
      </c>
      <c r="AR61" s="78"/>
      <c r="AS61" s="78">
        <v>0</v>
      </c>
      <c r="AT61" s="78"/>
      <c r="AU61" s="78">
        <v>0</v>
      </c>
      <c r="AV61" s="78"/>
      <c r="AW61" s="78">
        <v>0</v>
      </c>
      <c r="AX61" s="78"/>
      <c r="AY61" s="78">
        <v>0</v>
      </c>
      <c r="AZ61" s="78"/>
      <c r="BA61" s="78">
        <v>0</v>
      </c>
      <c r="BB61" s="78"/>
      <c r="BC61" s="78">
        <v>0</v>
      </c>
      <c r="BD61" s="78"/>
      <c r="BE61" s="78">
        <v>0</v>
      </c>
      <c r="BF61" s="78"/>
      <c r="BG61" s="78">
        <v>0</v>
      </c>
      <c r="BH61" s="78"/>
      <c r="BI61" s="78">
        <v>0</v>
      </c>
      <c r="BJ61" s="78"/>
      <c r="BK61" s="78">
        <v>0</v>
      </c>
      <c r="BL61" s="78"/>
      <c r="BM61" s="78">
        <v>0</v>
      </c>
      <c r="BN61" s="78"/>
      <c r="BO61" s="78">
        <v>0</v>
      </c>
      <c r="BP61" s="78"/>
      <c r="BQ61" s="78">
        <v>0</v>
      </c>
      <c r="BR61" s="78"/>
      <c r="BS61" s="78">
        <v>0</v>
      </c>
      <c r="BT61" s="78"/>
      <c r="BU61" s="78">
        <v>0</v>
      </c>
      <c r="BV61" s="78"/>
      <c r="BW61" s="78">
        <v>0</v>
      </c>
      <c r="BX61" s="78"/>
      <c r="BY61" s="78">
        <v>0</v>
      </c>
      <c r="BZ61" s="78"/>
      <c r="CA61" s="78">
        <v>0</v>
      </c>
      <c r="CB61" s="78"/>
      <c r="CC61" s="78">
        <v>0</v>
      </c>
      <c r="CD61" s="78"/>
      <c r="CE61" s="78">
        <v>0</v>
      </c>
      <c r="CF61" s="78" t="s">
        <v>248</v>
      </c>
      <c r="CG61" s="78">
        <v>0</v>
      </c>
      <c r="CH61" s="78"/>
      <c r="CI61" s="78">
        <v>0</v>
      </c>
      <c r="CJ61" s="78"/>
      <c r="CK61" s="78">
        <v>0</v>
      </c>
      <c r="CL61" s="78"/>
      <c r="CM61" s="78">
        <v>0</v>
      </c>
      <c r="CN61" s="78"/>
      <c r="CO61" s="78">
        <v>0</v>
      </c>
      <c r="CP61" s="78"/>
      <c r="CQ61" s="78">
        <v>0</v>
      </c>
      <c r="CR61" s="78"/>
      <c r="CS61" s="78">
        <v>0</v>
      </c>
      <c r="CT61" s="78"/>
      <c r="CU61" s="78"/>
      <c r="CV61" s="78"/>
    </row>
    <row r="62" spans="1:100" ht="15.5" x14ac:dyDescent="0.35">
      <c r="A62" s="78" t="s">
        <v>347</v>
      </c>
      <c r="B62" s="78" t="s">
        <v>246</v>
      </c>
      <c r="C62" s="78" t="s">
        <v>348</v>
      </c>
      <c r="D62" s="78">
        <v>42.1</v>
      </c>
      <c r="E62" s="78">
        <v>0</v>
      </c>
      <c r="F62" s="78" t="s">
        <v>248</v>
      </c>
      <c r="G62" s="78">
        <v>0</v>
      </c>
      <c r="H62" s="78" t="s">
        <v>248</v>
      </c>
      <c r="I62" s="78">
        <v>22.04</v>
      </c>
      <c r="J62" s="78"/>
      <c r="K62" s="78">
        <v>0</v>
      </c>
      <c r="L62" s="78" t="s">
        <v>248</v>
      </c>
      <c r="M62" s="78">
        <v>0</v>
      </c>
      <c r="N62" s="78" t="s">
        <v>248</v>
      </c>
      <c r="O62" s="78">
        <v>0</v>
      </c>
      <c r="P62" s="78" t="s">
        <v>248</v>
      </c>
      <c r="Q62" s="78">
        <v>10.33</v>
      </c>
      <c r="R62" s="78"/>
      <c r="S62" s="78">
        <v>52.95</v>
      </c>
      <c r="T62" s="78"/>
      <c r="U62" s="78">
        <v>10.26</v>
      </c>
      <c r="V62" s="78"/>
      <c r="W62" s="78">
        <v>33.369999999999997</v>
      </c>
      <c r="X62" s="78"/>
      <c r="Y62" s="78">
        <v>3.34</v>
      </c>
      <c r="Z62" s="78"/>
      <c r="AA62" s="78">
        <v>0</v>
      </c>
      <c r="AB62" s="78"/>
      <c r="AC62" s="78">
        <v>0</v>
      </c>
      <c r="AD62" s="78"/>
      <c r="AE62" s="78">
        <v>0</v>
      </c>
      <c r="AF62" s="78"/>
      <c r="AG62" s="78">
        <v>0.99</v>
      </c>
      <c r="AH62" s="78"/>
      <c r="AI62" s="78">
        <v>0</v>
      </c>
      <c r="AJ62" s="78"/>
      <c r="AK62" s="78">
        <v>0</v>
      </c>
      <c r="AL62" s="78"/>
      <c r="AM62" s="78">
        <v>0</v>
      </c>
      <c r="AN62" s="78"/>
      <c r="AO62" s="78">
        <v>1.02</v>
      </c>
      <c r="AP62" s="78"/>
      <c r="AQ62" s="78">
        <v>0</v>
      </c>
      <c r="AR62" s="78"/>
      <c r="AS62" s="78">
        <v>3.9</v>
      </c>
      <c r="AT62" s="78"/>
      <c r="AU62" s="78">
        <v>0</v>
      </c>
      <c r="AV62" s="78"/>
      <c r="AW62" s="78">
        <v>8.8699999999999992</v>
      </c>
      <c r="AX62" s="78"/>
      <c r="AY62" s="78">
        <v>55.84</v>
      </c>
      <c r="AZ62" s="78"/>
      <c r="BA62" s="78">
        <v>14.98</v>
      </c>
      <c r="BB62" s="78"/>
      <c r="BC62" s="78">
        <v>16.850000000000001</v>
      </c>
      <c r="BD62" s="78"/>
      <c r="BE62" s="78">
        <v>0</v>
      </c>
      <c r="BF62" s="78"/>
      <c r="BG62" s="78">
        <v>0</v>
      </c>
      <c r="BH62" s="78"/>
      <c r="BI62" s="78">
        <v>14.89</v>
      </c>
      <c r="BJ62" s="78"/>
      <c r="BK62" s="78">
        <v>2.72</v>
      </c>
      <c r="BL62" s="78"/>
      <c r="BM62" s="78">
        <v>16.04</v>
      </c>
      <c r="BN62" s="78"/>
      <c r="BO62" s="78">
        <v>7.24</v>
      </c>
      <c r="BP62" s="78"/>
      <c r="BQ62" s="78">
        <v>8.73</v>
      </c>
      <c r="BR62" s="78"/>
      <c r="BS62" s="78">
        <v>4.46</v>
      </c>
      <c r="BT62" s="78"/>
      <c r="BU62" s="78">
        <v>6.68</v>
      </c>
      <c r="BV62" s="78"/>
      <c r="BW62" s="78">
        <v>3.16</v>
      </c>
      <c r="BX62" s="78"/>
      <c r="BY62" s="78">
        <v>7.13</v>
      </c>
      <c r="BZ62" s="78"/>
      <c r="CA62" s="78">
        <v>13.14</v>
      </c>
      <c r="CB62" s="78"/>
      <c r="CC62" s="78">
        <v>52.65</v>
      </c>
      <c r="CD62" s="78"/>
      <c r="CE62" s="78">
        <v>13.87</v>
      </c>
      <c r="CF62" s="78"/>
      <c r="CG62" s="78">
        <v>14.11</v>
      </c>
      <c r="CH62" s="78"/>
      <c r="CI62" s="78">
        <v>8.49</v>
      </c>
      <c r="CJ62" s="78"/>
      <c r="CK62" s="78">
        <v>16.28</v>
      </c>
      <c r="CL62" s="78"/>
      <c r="CM62" s="78">
        <v>40.39</v>
      </c>
      <c r="CN62" s="78"/>
      <c r="CO62" s="78">
        <v>7.15</v>
      </c>
      <c r="CP62" s="78"/>
      <c r="CQ62" s="78">
        <v>7.01</v>
      </c>
      <c r="CR62" s="78"/>
      <c r="CS62" s="78">
        <v>21.08</v>
      </c>
      <c r="CT62" s="78"/>
      <c r="CU62" s="78"/>
      <c r="CV62" s="78"/>
    </row>
    <row r="63" spans="1:100" ht="15.5" x14ac:dyDescent="0.35">
      <c r="A63" s="78" t="s">
        <v>349</v>
      </c>
      <c r="B63" s="78" t="s">
        <v>246</v>
      </c>
      <c r="C63" s="78" t="s">
        <v>350</v>
      </c>
      <c r="D63" s="78">
        <v>42.2</v>
      </c>
      <c r="E63" s="78">
        <v>0</v>
      </c>
      <c r="F63" s="78" t="s">
        <v>248</v>
      </c>
      <c r="G63" s="78">
        <v>0</v>
      </c>
      <c r="H63" s="78" t="s">
        <v>248</v>
      </c>
      <c r="I63" s="78">
        <v>3.44</v>
      </c>
      <c r="J63" s="78"/>
      <c r="K63" s="78">
        <v>0</v>
      </c>
      <c r="L63" s="78" t="s">
        <v>248</v>
      </c>
      <c r="M63" s="78">
        <v>0</v>
      </c>
      <c r="N63" s="78" t="s">
        <v>248</v>
      </c>
      <c r="O63" s="78">
        <v>0</v>
      </c>
      <c r="P63" s="78" t="s">
        <v>248</v>
      </c>
      <c r="Q63" s="78">
        <v>0</v>
      </c>
      <c r="R63" s="78"/>
      <c r="S63" s="78">
        <v>0</v>
      </c>
      <c r="T63" s="78"/>
      <c r="U63" s="78">
        <v>7.07</v>
      </c>
      <c r="V63" s="78"/>
      <c r="W63" s="78">
        <v>2.76</v>
      </c>
      <c r="X63" s="78"/>
      <c r="Y63" s="78">
        <v>0</v>
      </c>
      <c r="Z63" s="78"/>
      <c r="AA63" s="78">
        <v>0</v>
      </c>
      <c r="AB63" s="78"/>
      <c r="AC63" s="78">
        <v>0</v>
      </c>
      <c r="AD63" s="78"/>
      <c r="AE63" s="78">
        <v>0</v>
      </c>
      <c r="AF63" s="78"/>
      <c r="AG63" s="78">
        <v>0</v>
      </c>
      <c r="AH63" s="78"/>
      <c r="AI63" s="78">
        <v>1.52</v>
      </c>
      <c r="AJ63" s="78"/>
      <c r="AK63" s="78">
        <v>0</v>
      </c>
      <c r="AL63" s="78"/>
      <c r="AM63" s="78">
        <v>0</v>
      </c>
      <c r="AN63" s="78"/>
      <c r="AO63" s="78">
        <v>0</v>
      </c>
      <c r="AP63" s="78"/>
      <c r="AQ63" s="78">
        <v>0</v>
      </c>
      <c r="AR63" s="78"/>
      <c r="AS63" s="78">
        <v>0</v>
      </c>
      <c r="AT63" s="78"/>
      <c r="AU63" s="78">
        <v>0</v>
      </c>
      <c r="AV63" s="78"/>
      <c r="AW63" s="78">
        <v>0</v>
      </c>
      <c r="AX63" s="78"/>
      <c r="AY63" s="78">
        <v>0</v>
      </c>
      <c r="AZ63" s="78"/>
      <c r="BA63" s="78">
        <v>0</v>
      </c>
      <c r="BB63" s="78"/>
      <c r="BC63" s="78">
        <v>0</v>
      </c>
      <c r="BD63" s="78"/>
      <c r="BE63" s="78">
        <v>0</v>
      </c>
      <c r="BF63" s="78"/>
      <c r="BG63" s="78">
        <v>0</v>
      </c>
      <c r="BH63" s="78"/>
      <c r="BI63" s="78">
        <v>0</v>
      </c>
      <c r="BJ63" s="78"/>
      <c r="BK63" s="78">
        <v>0</v>
      </c>
      <c r="BL63" s="78"/>
      <c r="BM63" s="78">
        <v>0</v>
      </c>
      <c r="BN63" s="78"/>
      <c r="BO63" s="78">
        <v>0</v>
      </c>
      <c r="BP63" s="78"/>
      <c r="BQ63" s="78">
        <v>0</v>
      </c>
      <c r="BR63" s="78" t="s">
        <v>249</v>
      </c>
      <c r="BS63" s="78">
        <v>0</v>
      </c>
      <c r="BT63" s="78"/>
      <c r="BU63" s="78">
        <v>0</v>
      </c>
      <c r="BV63" s="78"/>
      <c r="BW63" s="78">
        <v>0</v>
      </c>
      <c r="BX63" s="78"/>
      <c r="BY63" s="78">
        <v>0</v>
      </c>
      <c r="BZ63" s="78"/>
      <c r="CA63" s="78">
        <v>0</v>
      </c>
      <c r="CB63" s="78"/>
      <c r="CC63" s="78">
        <v>0</v>
      </c>
      <c r="CD63" s="78"/>
      <c r="CE63" s="78">
        <v>0</v>
      </c>
      <c r="CF63" s="78"/>
      <c r="CG63" s="78">
        <v>0</v>
      </c>
      <c r="CH63" s="78"/>
      <c r="CI63" s="78">
        <v>0</v>
      </c>
      <c r="CJ63" s="78"/>
      <c r="CK63" s="78">
        <v>0</v>
      </c>
      <c r="CL63" s="78"/>
      <c r="CM63" s="78">
        <v>0</v>
      </c>
      <c r="CN63" s="78"/>
      <c r="CO63" s="78">
        <v>0</v>
      </c>
      <c r="CP63" s="78"/>
      <c r="CQ63" s="78">
        <v>0</v>
      </c>
      <c r="CR63" s="78"/>
      <c r="CS63" s="78">
        <v>0</v>
      </c>
      <c r="CT63" s="78"/>
      <c r="CU63" s="78"/>
      <c r="CV63" s="78"/>
    </row>
    <row r="64" spans="1:100" ht="15.5" x14ac:dyDescent="0.35">
      <c r="A64" s="78" t="s">
        <v>351</v>
      </c>
      <c r="B64" s="78" t="s">
        <v>246</v>
      </c>
      <c r="C64" s="78" t="s">
        <v>352</v>
      </c>
      <c r="D64" s="78">
        <v>42.3</v>
      </c>
      <c r="E64" s="78">
        <v>0</v>
      </c>
      <c r="F64" s="78" t="s">
        <v>248</v>
      </c>
      <c r="G64" s="78">
        <v>0</v>
      </c>
      <c r="H64" s="78" t="s">
        <v>248</v>
      </c>
      <c r="I64" s="78">
        <v>0</v>
      </c>
      <c r="J64" s="78"/>
      <c r="K64" s="78">
        <v>0</v>
      </c>
      <c r="L64" s="78" t="s">
        <v>248</v>
      </c>
      <c r="M64" s="78">
        <v>0</v>
      </c>
      <c r="N64" s="78" t="s">
        <v>248</v>
      </c>
      <c r="O64" s="78">
        <v>0</v>
      </c>
      <c r="P64" s="78" t="s">
        <v>248</v>
      </c>
      <c r="Q64" s="78">
        <v>0</v>
      </c>
      <c r="R64" s="78"/>
      <c r="S64" s="78">
        <v>0</v>
      </c>
      <c r="T64" s="78"/>
      <c r="U64" s="78">
        <v>0</v>
      </c>
      <c r="V64" s="78"/>
      <c r="W64" s="78">
        <v>0</v>
      </c>
      <c r="X64" s="78"/>
      <c r="Y64" s="78">
        <v>0</v>
      </c>
      <c r="Z64" s="78"/>
      <c r="AA64" s="78">
        <v>0</v>
      </c>
      <c r="AB64" s="78"/>
      <c r="AC64" s="78">
        <v>0</v>
      </c>
      <c r="AD64" s="78"/>
      <c r="AE64" s="78">
        <v>0</v>
      </c>
      <c r="AF64" s="78"/>
      <c r="AG64" s="78">
        <v>0</v>
      </c>
      <c r="AH64" s="78"/>
      <c r="AI64" s="78">
        <v>0</v>
      </c>
      <c r="AJ64" s="78"/>
      <c r="AK64" s="78">
        <v>0</v>
      </c>
      <c r="AL64" s="78"/>
      <c r="AM64" s="78">
        <v>0</v>
      </c>
      <c r="AN64" s="78"/>
      <c r="AO64" s="78">
        <v>0</v>
      </c>
      <c r="AP64" s="78"/>
      <c r="AQ64" s="78">
        <v>0</v>
      </c>
      <c r="AR64" s="78"/>
      <c r="AS64" s="78">
        <v>0</v>
      </c>
      <c r="AT64" s="78"/>
      <c r="AU64" s="78">
        <v>0</v>
      </c>
      <c r="AV64" s="78"/>
      <c r="AW64" s="78">
        <v>0</v>
      </c>
      <c r="AX64" s="78"/>
      <c r="AY64" s="78">
        <v>0</v>
      </c>
      <c r="AZ64" s="78"/>
      <c r="BA64" s="78">
        <v>0</v>
      </c>
      <c r="BB64" s="78"/>
      <c r="BC64" s="78">
        <v>0</v>
      </c>
      <c r="BD64" s="78"/>
      <c r="BE64" s="78">
        <v>0</v>
      </c>
      <c r="BF64" s="78"/>
      <c r="BG64" s="78">
        <v>0</v>
      </c>
      <c r="BH64" s="78"/>
      <c r="BI64" s="78">
        <v>0</v>
      </c>
      <c r="BJ64" s="78"/>
      <c r="BK64" s="78">
        <v>0</v>
      </c>
      <c r="BL64" s="78"/>
      <c r="BM64" s="78">
        <v>0</v>
      </c>
      <c r="BN64" s="78"/>
      <c r="BO64" s="78">
        <v>0</v>
      </c>
      <c r="BP64" s="78"/>
      <c r="BQ64" s="78">
        <v>0</v>
      </c>
      <c r="BR64" s="78"/>
      <c r="BS64" s="78">
        <v>0</v>
      </c>
      <c r="BT64" s="78"/>
      <c r="BU64" s="78">
        <v>0</v>
      </c>
      <c r="BV64" s="78"/>
      <c r="BW64" s="78">
        <v>0</v>
      </c>
      <c r="BX64" s="78"/>
      <c r="BY64" s="78">
        <v>0</v>
      </c>
      <c r="BZ64" s="78"/>
      <c r="CA64" s="78">
        <v>0</v>
      </c>
      <c r="CB64" s="78"/>
      <c r="CC64" s="78">
        <v>0</v>
      </c>
      <c r="CD64" s="78"/>
      <c r="CE64" s="78">
        <v>0</v>
      </c>
      <c r="CF64" s="78"/>
      <c r="CG64" s="78">
        <v>0</v>
      </c>
      <c r="CH64" s="78"/>
      <c r="CI64" s="78">
        <v>0</v>
      </c>
      <c r="CJ64" s="78"/>
      <c r="CK64" s="78">
        <v>0</v>
      </c>
      <c r="CL64" s="78"/>
      <c r="CM64" s="78">
        <v>0</v>
      </c>
      <c r="CN64" s="78"/>
      <c r="CO64" s="78">
        <v>0</v>
      </c>
      <c r="CP64" s="78"/>
      <c r="CQ64" s="78">
        <v>0</v>
      </c>
      <c r="CR64" s="78"/>
      <c r="CS64" s="78">
        <v>0</v>
      </c>
      <c r="CT64" s="78"/>
      <c r="CU64" s="78"/>
      <c r="CV64" s="78"/>
    </row>
    <row r="65" spans="1:100" ht="15.5" x14ac:dyDescent="0.35">
      <c r="A65" s="78" t="s">
        <v>353</v>
      </c>
      <c r="B65" s="78" t="s">
        <v>246</v>
      </c>
      <c r="C65" s="78" t="s">
        <v>354</v>
      </c>
      <c r="D65" s="78">
        <v>42.4</v>
      </c>
      <c r="E65" s="78">
        <v>0</v>
      </c>
      <c r="F65" s="78" t="s">
        <v>248</v>
      </c>
      <c r="G65" s="78">
        <v>0</v>
      </c>
      <c r="H65" s="78" t="s">
        <v>248</v>
      </c>
      <c r="I65" s="78">
        <v>0</v>
      </c>
      <c r="J65" s="78"/>
      <c r="K65" s="78">
        <v>0</v>
      </c>
      <c r="L65" s="78" t="s">
        <v>248</v>
      </c>
      <c r="M65" s="78">
        <v>0</v>
      </c>
      <c r="N65" s="78" t="s">
        <v>248</v>
      </c>
      <c r="O65" s="78">
        <v>0</v>
      </c>
      <c r="P65" s="78" t="s">
        <v>248</v>
      </c>
      <c r="Q65" s="78">
        <v>0</v>
      </c>
      <c r="R65" s="78"/>
      <c r="S65" s="78">
        <v>0</v>
      </c>
      <c r="T65" s="78"/>
      <c r="U65" s="78">
        <v>0</v>
      </c>
      <c r="V65" s="78"/>
      <c r="W65" s="78">
        <v>0</v>
      </c>
      <c r="X65" s="78"/>
      <c r="Y65" s="78">
        <v>0</v>
      </c>
      <c r="Z65" s="78"/>
      <c r="AA65" s="78">
        <v>0</v>
      </c>
      <c r="AB65" s="78"/>
      <c r="AC65" s="78">
        <v>0</v>
      </c>
      <c r="AD65" s="78"/>
      <c r="AE65" s="78">
        <v>0</v>
      </c>
      <c r="AF65" s="78"/>
      <c r="AG65" s="78">
        <v>0</v>
      </c>
      <c r="AH65" s="78"/>
      <c r="AI65" s="78">
        <v>0</v>
      </c>
      <c r="AJ65" s="78"/>
      <c r="AK65" s="78">
        <v>0</v>
      </c>
      <c r="AL65" s="78"/>
      <c r="AM65" s="78">
        <v>0</v>
      </c>
      <c r="AN65" s="78"/>
      <c r="AO65" s="78">
        <v>0</v>
      </c>
      <c r="AP65" s="78"/>
      <c r="AQ65" s="78">
        <v>0</v>
      </c>
      <c r="AR65" s="78"/>
      <c r="AS65" s="78">
        <v>0</v>
      </c>
      <c r="AT65" s="78"/>
      <c r="AU65" s="78">
        <v>0</v>
      </c>
      <c r="AV65" s="78"/>
      <c r="AW65" s="78">
        <v>0</v>
      </c>
      <c r="AX65" s="78"/>
      <c r="AY65" s="78">
        <v>0</v>
      </c>
      <c r="AZ65" s="78"/>
      <c r="BA65" s="78">
        <v>0</v>
      </c>
      <c r="BB65" s="78"/>
      <c r="BC65" s="78">
        <v>0</v>
      </c>
      <c r="BD65" s="78"/>
      <c r="BE65" s="78">
        <v>0</v>
      </c>
      <c r="BF65" s="78"/>
      <c r="BG65" s="78">
        <v>0</v>
      </c>
      <c r="BH65" s="78"/>
      <c r="BI65" s="78">
        <v>0</v>
      </c>
      <c r="BJ65" s="78"/>
      <c r="BK65" s="78">
        <v>0</v>
      </c>
      <c r="BL65" s="78"/>
      <c r="BM65" s="78">
        <v>0</v>
      </c>
      <c r="BN65" s="78"/>
      <c r="BO65" s="78">
        <v>0</v>
      </c>
      <c r="BP65" s="78"/>
      <c r="BQ65" s="78">
        <v>0</v>
      </c>
      <c r="BR65" s="78"/>
      <c r="BS65" s="78">
        <v>0</v>
      </c>
      <c r="BT65" s="78"/>
      <c r="BU65" s="78">
        <v>0</v>
      </c>
      <c r="BV65" s="78"/>
      <c r="BW65" s="78">
        <v>0</v>
      </c>
      <c r="BX65" s="78"/>
      <c r="BY65" s="78">
        <v>0</v>
      </c>
      <c r="BZ65" s="78"/>
      <c r="CA65" s="78">
        <v>0</v>
      </c>
      <c r="CB65" s="78"/>
      <c r="CC65" s="78">
        <v>0</v>
      </c>
      <c r="CD65" s="78"/>
      <c r="CE65" s="78">
        <v>0</v>
      </c>
      <c r="CF65" s="78"/>
      <c r="CG65" s="78">
        <v>0</v>
      </c>
      <c r="CH65" s="78"/>
      <c r="CI65" s="78">
        <v>0</v>
      </c>
      <c r="CJ65" s="78"/>
      <c r="CK65" s="78">
        <v>0</v>
      </c>
      <c r="CL65" s="78"/>
      <c r="CM65" s="78">
        <v>0.7</v>
      </c>
      <c r="CN65" s="78"/>
      <c r="CO65" s="78">
        <v>0</v>
      </c>
      <c r="CP65" s="78"/>
      <c r="CQ65" s="78">
        <v>0</v>
      </c>
      <c r="CR65" s="78"/>
      <c r="CS65" s="78">
        <v>0</v>
      </c>
      <c r="CT65" s="78"/>
      <c r="CU65" s="78"/>
      <c r="CV65" s="78"/>
    </row>
    <row r="66" spans="1:100" ht="15.5" x14ac:dyDescent="0.35">
      <c r="A66" s="78" t="s">
        <v>355</v>
      </c>
      <c r="B66" s="78" t="s">
        <v>246</v>
      </c>
      <c r="C66" s="78" t="s">
        <v>356</v>
      </c>
      <c r="D66" s="78">
        <v>42.5</v>
      </c>
      <c r="E66" s="78">
        <v>0</v>
      </c>
      <c r="F66" s="78" t="s">
        <v>248</v>
      </c>
      <c r="G66" s="78">
        <v>0</v>
      </c>
      <c r="H66" s="78" t="s">
        <v>248</v>
      </c>
      <c r="I66" s="78">
        <v>2.67</v>
      </c>
      <c r="J66" s="78"/>
      <c r="K66" s="78">
        <v>0</v>
      </c>
      <c r="L66" s="78" t="s">
        <v>248</v>
      </c>
      <c r="M66" s="78">
        <v>0</v>
      </c>
      <c r="N66" s="78" t="s">
        <v>248</v>
      </c>
      <c r="O66" s="78">
        <v>0</v>
      </c>
      <c r="P66" s="78" t="s">
        <v>248</v>
      </c>
      <c r="Q66" s="78">
        <v>3.99</v>
      </c>
      <c r="R66" s="78"/>
      <c r="S66" s="78">
        <v>0.78</v>
      </c>
      <c r="T66" s="78"/>
      <c r="U66" s="78">
        <v>0</v>
      </c>
      <c r="V66" s="78"/>
      <c r="W66" s="78">
        <v>0.42</v>
      </c>
      <c r="X66" s="78"/>
      <c r="Y66" s="78">
        <v>0.05</v>
      </c>
      <c r="Z66" s="78"/>
      <c r="AA66" s="78">
        <v>0</v>
      </c>
      <c r="AB66" s="78"/>
      <c r="AC66" s="78">
        <v>0</v>
      </c>
      <c r="AD66" s="78"/>
      <c r="AE66" s="78">
        <v>0</v>
      </c>
      <c r="AF66" s="78"/>
      <c r="AG66" s="78">
        <v>0</v>
      </c>
      <c r="AH66" s="78"/>
      <c r="AI66" s="78">
        <v>0</v>
      </c>
      <c r="AJ66" s="78"/>
      <c r="AK66" s="78">
        <v>0</v>
      </c>
      <c r="AL66" s="78"/>
      <c r="AM66" s="78">
        <v>0</v>
      </c>
      <c r="AN66" s="78"/>
      <c r="AO66" s="78">
        <v>0</v>
      </c>
      <c r="AP66" s="78"/>
      <c r="AQ66" s="78">
        <v>0</v>
      </c>
      <c r="AR66" s="78"/>
      <c r="AS66" s="78">
        <v>0</v>
      </c>
      <c r="AT66" s="78"/>
      <c r="AU66" s="78">
        <v>0</v>
      </c>
      <c r="AV66" s="78"/>
      <c r="AW66" s="78">
        <v>0</v>
      </c>
      <c r="AX66" s="78"/>
      <c r="AY66" s="78">
        <v>1.07</v>
      </c>
      <c r="AZ66" s="78"/>
      <c r="BA66" s="78">
        <v>0</v>
      </c>
      <c r="BB66" s="78"/>
      <c r="BC66" s="78">
        <v>0</v>
      </c>
      <c r="BD66" s="78"/>
      <c r="BE66" s="78">
        <v>0</v>
      </c>
      <c r="BF66" s="78"/>
      <c r="BG66" s="78">
        <v>0</v>
      </c>
      <c r="BH66" s="78"/>
      <c r="BI66" s="78">
        <v>0</v>
      </c>
      <c r="BJ66" s="78"/>
      <c r="BK66" s="78">
        <v>0</v>
      </c>
      <c r="BL66" s="78"/>
      <c r="BM66" s="78">
        <v>0</v>
      </c>
      <c r="BN66" s="78"/>
      <c r="BO66" s="78">
        <v>0</v>
      </c>
      <c r="BP66" s="78"/>
      <c r="BQ66" s="78">
        <v>0</v>
      </c>
      <c r="BR66" s="78"/>
      <c r="BS66" s="78">
        <v>0</v>
      </c>
      <c r="BT66" s="78"/>
      <c r="BU66" s="78">
        <v>0</v>
      </c>
      <c r="BV66" s="78"/>
      <c r="BW66" s="78">
        <v>0</v>
      </c>
      <c r="BX66" s="78"/>
      <c r="BY66" s="78">
        <v>0</v>
      </c>
      <c r="BZ66" s="78"/>
      <c r="CA66" s="78">
        <v>0</v>
      </c>
      <c r="CB66" s="78"/>
      <c r="CC66" s="78">
        <v>0</v>
      </c>
      <c r="CD66" s="78"/>
      <c r="CE66" s="78">
        <v>0</v>
      </c>
      <c r="CF66" s="78"/>
      <c r="CG66" s="78">
        <v>0</v>
      </c>
      <c r="CH66" s="78"/>
      <c r="CI66" s="78">
        <v>0</v>
      </c>
      <c r="CJ66" s="78"/>
      <c r="CK66" s="78">
        <v>0</v>
      </c>
      <c r="CL66" s="78"/>
      <c r="CM66" s="78">
        <v>0</v>
      </c>
      <c r="CN66" s="78"/>
      <c r="CO66" s="78">
        <v>0</v>
      </c>
      <c r="CP66" s="78"/>
      <c r="CQ66" s="78">
        <v>0</v>
      </c>
      <c r="CR66" s="78"/>
      <c r="CS66" s="78">
        <v>0</v>
      </c>
      <c r="CT66" s="78"/>
      <c r="CU66" s="78"/>
      <c r="CV66" s="78"/>
    </row>
    <row r="67" spans="1:100" ht="15.5" x14ac:dyDescent="0.35">
      <c r="A67" s="78" t="s">
        <v>357</v>
      </c>
      <c r="B67" s="78" t="s">
        <v>246</v>
      </c>
      <c r="C67" s="78" t="s">
        <v>358</v>
      </c>
      <c r="D67" s="78">
        <v>42.6</v>
      </c>
      <c r="E67" s="78">
        <v>0</v>
      </c>
      <c r="F67" s="78" t="s">
        <v>248</v>
      </c>
      <c r="G67" s="78">
        <v>0</v>
      </c>
      <c r="H67" s="78" t="s">
        <v>248</v>
      </c>
      <c r="I67" s="78">
        <v>0</v>
      </c>
      <c r="J67" s="78"/>
      <c r="K67" s="78">
        <v>0</v>
      </c>
      <c r="L67" s="78" t="s">
        <v>248</v>
      </c>
      <c r="M67" s="78">
        <v>0</v>
      </c>
      <c r="N67" s="78" t="s">
        <v>248</v>
      </c>
      <c r="O67" s="78">
        <v>0</v>
      </c>
      <c r="P67" s="78" t="s">
        <v>248</v>
      </c>
      <c r="Q67" s="78">
        <v>0</v>
      </c>
      <c r="R67" s="78"/>
      <c r="S67" s="78">
        <v>0</v>
      </c>
      <c r="T67" s="78"/>
      <c r="U67" s="78">
        <v>0</v>
      </c>
      <c r="V67" s="78"/>
      <c r="W67" s="78">
        <v>0</v>
      </c>
      <c r="X67" s="78"/>
      <c r="Y67" s="78">
        <v>0</v>
      </c>
      <c r="Z67" s="78"/>
      <c r="AA67" s="78">
        <v>0</v>
      </c>
      <c r="AB67" s="78"/>
      <c r="AC67" s="78">
        <v>0</v>
      </c>
      <c r="AD67" s="78"/>
      <c r="AE67" s="78">
        <v>0</v>
      </c>
      <c r="AF67" s="78"/>
      <c r="AG67" s="78">
        <v>0</v>
      </c>
      <c r="AH67" s="78"/>
      <c r="AI67" s="78">
        <v>0</v>
      </c>
      <c r="AJ67" s="78"/>
      <c r="AK67" s="78">
        <v>0</v>
      </c>
      <c r="AL67" s="78"/>
      <c r="AM67" s="78">
        <v>0</v>
      </c>
      <c r="AN67" s="78"/>
      <c r="AO67" s="78">
        <v>0</v>
      </c>
      <c r="AP67" s="78"/>
      <c r="AQ67" s="78">
        <v>0</v>
      </c>
      <c r="AR67" s="78"/>
      <c r="AS67" s="78">
        <v>0</v>
      </c>
      <c r="AT67" s="78"/>
      <c r="AU67" s="78">
        <v>0</v>
      </c>
      <c r="AV67" s="78"/>
      <c r="AW67" s="78">
        <v>0</v>
      </c>
      <c r="AX67" s="78"/>
      <c r="AY67" s="78">
        <v>0</v>
      </c>
      <c r="AZ67" s="78"/>
      <c r="BA67" s="78">
        <v>0</v>
      </c>
      <c r="BB67" s="78"/>
      <c r="BC67" s="78">
        <v>0</v>
      </c>
      <c r="BD67" s="78"/>
      <c r="BE67" s="78">
        <v>0</v>
      </c>
      <c r="BF67" s="78"/>
      <c r="BG67" s="78">
        <v>0</v>
      </c>
      <c r="BH67" s="78"/>
      <c r="BI67" s="78">
        <v>0</v>
      </c>
      <c r="BJ67" s="78"/>
      <c r="BK67" s="78">
        <v>0</v>
      </c>
      <c r="BL67" s="78"/>
      <c r="BM67" s="78">
        <v>0</v>
      </c>
      <c r="BN67" s="78"/>
      <c r="BO67" s="78">
        <v>0</v>
      </c>
      <c r="BP67" s="78"/>
      <c r="BQ67" s="78">
        <v>0</v>
      </c>
      <c r="BR67" s="78"/>
      <c r="BS67" s="78">
        <v>0</v>
      </c>
      <c r="BT67" s="78"/>
      <c r="BU67" s="78">
        <v>0</v>
      </c>
      <c r="BV67" s="78"/>
      <c r="BW67" s="78">
        <v>0</v>
      </c>
      <c r="BX67" s="78"/>
      <c r="BY67" s="78">
        <v>0</v>
      </c>
      <c r="BZ67" s="78"/>
      <c r="CA67" s="78">
        <v>0</v>
      </c>
      <c r="CB67" s="78"/>
      <c r="CC67" s="78">
        <v>0</v>
      </c>
      <c r="CD67" s="78"/>
      <c r="CE67" s="78">
        <v>0</v>
      </c>
      <c r="CF67" s="78"/>
      <c r="CG67" s="78">
        <v>0</v>
      </c>
      <c r="CH67" s="78"/>
      <c r="CI67" s="78">
        <v>0</v>
      </c>
      <c r="CJ67" s="78"/>
      <c r="CK67" s="78">
        <v>0</v>
      </c>
      <c r="CL67" s="78"/>
      <c r="CM67" s="78">
        <v>0</v>
      </c>
      <c r="CN67" s="78"/>
      <c r="CO67" s="78">
        <v>0</v>
      </c>
      <c r="CP67" s="78"/>
      <c r="CQ67" s="78">
        <v>0</v>
      </c>
      <c r="CR67" s="78"/>
      <c r="CS67" s="78">
        <v>0</v>
      </c>
      <c r="CT67" s="78"/>
      <c r="CU67" s="78"/>
      <c r="CV67" s="78"/>
    </row>
    <row r="68" spans="1:100" ht="15.5" x14ac:dyDescent="0.35">
      <c r="A68" s="78" t="s">
        <v>359</v>
      </c>
      <c r="B68" s="78" t="s">
        <v>246</v>
      </c>
      <c r="C68" s="78" t="s">
        <v>360</v>
      </c>
      <c r="D68" s="78">
        <v>43</v>
      </c>
      <c r="E68" s="78">
        <v>0</v>
      </c>
      <c r="F68" s="78" t="s">
        <v>248</v>
      </c>
      <c r="G68" s="78">
        <v>0</v>
      </c>
      <c r="H68" s="78" t="s">
        <v>248</v>
      </c>
      <c r="I68" s="78">
        <v>0.83</v>
      </c>
      <c r="J68" s="78"/>
      <c r="K68" s="78">
        <v>0</v>
      </c>
      <c r="L68" s="78" t="s">
        <v>248</v>
      </c>
      <c r="M68" s="78">
        <v>0</v>
      </c>
      <c r="N68" s="78" t="s">
        <v>248</v>
      </c>
      <c r="O68" s="78">
        <v>0</v>
      </c>
      <c r="P68" s="78" t="s">
        <v>248</v>
      </c>
      <c r="Q68" s="78">
        <v>0</v>
      </c>
      <c r="R68" s="78"/>
      <c r="S68" s="78">
        <v>0</v>
      </c>
      <c r="T68" s="78"/>
      <c r="U68" s="78">
        <v>0</v>
      </c>
      <c r="V68" s="78"/>
      <c r="W68" s="78">
        <v>0</v>
      </c>
      <c r="X68" s="78"/>
      <c r="Y68" s="78">
        <v>0</v>
      </c>
      <c r="Z68" s="78"/>
      <c r="AA68" s="78">
        <v>0</v>
      </c>
      <c r="AB68" s="78"/>
      <c r="AC68" s="78">
        <v>0</v>
      </c>
      <c r="AD68" s="78"/>
      <c r="AE68" s="78">
        <v>0</v>
      </c>
      <c r="AF68" s="78"/>
      <c r="AG68" s="78">
        <v>0</v>
      </c>
      <c r="AH68" s="78"/>
      <c r="AI68" s="78">
        <v>21.46</v>
      </c>
      <c r="AJ68" s="78"/>
      <c r="AK68" s="78">
        <v>29.93</v>
      </c>
      <c r="AL68" s="78"/>
      <c r="AM68" s="78">
        <v>36.020000000000003</v>
      </c>
      <c r="AN68" s="78"/>
      <c r="AO68" s="78">
        <v>40.08</v>
      </c>
      <c r="AP68" s="78"/>
      <c r="AQ68" s="78">
        <v>43.25</v>
      </c>
      <c r="AR68" s="78"/>
      <c r="AS68" s="78">
        <v>0</v>
      </c>
      <c r="AT68" s="78" t="s">
        <v>249</v>
      </c>
      <c r="AU68" s="78">
        <v>46.73</v>
      </c>
      <c r="AV68" s="78"/>
      <c r="AW68" s="78">
        <v>42.27</v>
      </c>
      <c r="AX68" s="78"/>
      <c r="AY68" s="78">
        <v>8.51</v>
      </c>
      <c r="AZ68" s="78"/>
      <c r="BA68" s="78">
        <v>43.01</v>
      </c>
      <c r="BB68" s="78"/>
      <c r="BC68" s="78">
        <v>42.73</v>
      </c>
      <c r="BD68" s="78"/>
      <c r="BE68" s="78">
        <v>50.62</v>
      </c>
      <c r="BF68" s="78"/>
      <c r="BG68" s="78">
        <v>28.81</v>
      </c>
      <c r="BH68" s="78"/>
      <c r="BI68" s="78">
        <v>11.23</v>
      </c>
      <c r="BJ68" s="78"/>
      <c r="BK68" s="78">
        <v>41.17</v>
      </c>
      <c r="BL68" s="78"/>
      <c r="BM68" s="78">
        <v>37.229999999999997</v>
      </c>
      <c r="BN68" s="78"/>
      <c r="BO68" s="78">
        <v>26.77</v>
      </c>
      <c r="BP68" s="78"/>
      <c r="BQ68" s="78">
        <v>0</v>
      </c>
      <c r="BR68" s="78" t="s">
        <v>249</v>
      </c>
      <c r="BS68" s="78">
        <v>6.51</v>
      </c>
      <c r="BT68" s="78"/>
      <c r="BU68" s="78">
        <v>7.13</v>
      </c>
      <c r="BV68" s="78"/>
      <c r="BW68" s="78">
        <v>15.48</v>
      </c>
      <c r="BX68" s="78"/>
      <c r="BY68" s="78">
        <v>13.13</v>
      </c>
      <c r="BZ68" s="78"/>
      <c r="CA68" s="78">
        <v>0</v>
      </c>
      <c r="CB68" s="78"/>
      <c r="CC68" s="78">
        <v>0</v>
      </c>
      <c r="CD68" s="78"/>
      <c r="CE68" s="78">
        <v>0.6</v>
      </c>
      <c r="CF68" s="78"/>
      <c r="CG68" s="78">
        <v>8.73</v>
      </c>
      <c r="CH68" s="78"/>
      <c r="CI68" s="78">
        <v>3.74</v>
      </c>
      <c r="CJ68" s="78"/>
      <c r="CK68" s="78">
        <v>0</v>
      </c>
      <c r="CL68" s="78"/>
      <c r="CM68" s="78">
        <v>0</v>
      </c>
      <c r="CN68" s="78"/>
      <c r="CO68" s="78">
        <v>0</v>
      </c>
      <c r="CP68" s="78"/>
      <c r="CQ68" s="78">
        <v>0</v>
      </c>
      <c r="CR68" s="78"/>
      <c r="CS68" s="78">
        <v>0</v>
      </c>
      <c r="CT68" s="78"/>
      <c r="CU68" s="78"/>
      <c r="CV68" s="78"/>
    </row>
    <row r="69" spans="1:100" ht="15.5" x14ac:dyDescent="0.35">
      <c r="A69" s="78" t="s">
        <v>361</v>
      </c>
      <c r="B69" s="78" t="s">
        <v>246</v>
      </c>
      <c r="C69" s="78" t="s">
        <v>362</v>
      </c>
      <c r="D69" s="78">
        <v>44</v>
      </c>
      <c r="E69" s="78">
        <v>0</v>
      </c>
      <c r="F69" s="78" t="s">
        <v>248</v>
      </c>
      <c r="G69" s="78">
        <v>0</v>
      </c>
      <c r="H69" s="78" t="s">
        <v>248</v>
      </c>
      <c r="I69" s="78">
        <v>0</v>
      </c>
      <c r="J69" s="78"/>
      <c r="K69" s="78">
        <v>0</v>
      </c>
      <c r="L69" s="78" t="s">
        <v>248</v>
      </c>
      <c r="M69" s="78">
        <v>0</v>
      </c>
      <c r="N69" s="78" t="s">
        <v>248</v>
      </c>
      <c r="O69" s="78">
        <v>0</v>
      </c>
      <c r="P69" s="78" t="s">
        <v>248</v>
      </c>
      <c r="Q69" s="78">
        <v>0</v>
      </c>
      <c r="R69" s="78"/>
      <c r="S69" s="78">
        <v>5.64</v>
      </c>
      <c r="T69" s="78"/>
      <c r="U69" s="78">
        <v>0</v>
      </c>
      <c r="V69" s="78"/>
      <c r="W69" s="78">
        <v>0</v>
      </c>
      <c r="X69" s="78"/>
      <c r="Y69" s="78">
        <v>0</v>
      </c>
      <c r="Z69" s="78"/>
      <c r="AA69" s="78">
        <v>0</v>
      </c>
      <c r="AB69" s="78"/>
      <c r="AC69" s="78">
        <v>0</v>
      </c>
      <c r="AD69" s="78"/>
      <c r="AE69" s="78">
        <v>0</v>
      </c>
      <c r="AF69" s="78"/>
      <c r="AG69" s="78">
        <v>8.7799999999999994</v>
      </c>
      <c r="AH69" s="78"/>
      <c r="AI69" s="78">
        <v>53.73</v>
      </c>
      <c r="AJ69" s="78"/>
      <c r="AK69" s="78">
        <v>45.2</v>
      </c>
      <c r="AL69" s="78"/>
      <c r="AM69" s="78">
        <v>63.93</v>
      </c>
      <c r="AN69" s="78"/>
      <c r="AO69" s="78">
        <v>53.16</v>
      </c>
      <c r="AP69" s="78"/>
      <c r="AQ69" s="78">
        <v>61.3</v>
      </c>
      <c r="AR69" s="78"/>
      <c r="AS69" s="78">
        <v>0</v>
      </c>
      <c r="AT69" s="78" t="s">
        <v>249</v>
      </c>
      <c r="AU69" s="78">
        <v>37.299999999999997</v>
      </c>
      <c r="AV69" s="78"/>
      <c r="AW69" s="78">
        <v>83.04</v>
      </c>
      <c r="AX69" s="78" t="s">
        <v>249</v>
      </c>
      <c r="AY69" s="78">
        <v>69.069999999999993</v>
      </c>
      <c r="AZ69" s="78"/>
      <c r="BA69" s="78">
        <v>87.81</v>
      </c>
      <c r="BB69" s="78"/>
      <c r="BC69" s="78">
        <v>88.94</v>
      </c>
      <c r="BD69" s="78"/>
      <c r="BE69" s="78">
        <v>131.28</v>
      </c>
      <c r="BF69" s="78"/>
      <c r="BG69" s="78">
        <v>82.75</v>
      </c>
      <c r="BH69" s="78"/>
      <c r="BI69" s="78">
        <v>47.01</v>
      </c>
      <c r="BJ69" s="78"/>
      <c r="BK69" s="78">
        <v>53.28</v>
      </c>
      <c r="BL69" s="78"/>
      <c r="BM69" s="78">
        <v>66.38</v>
      </c>
      <c r="BN69" s="78"/>
      <c r="BO69" s="78">
        <v>59.87</v>
      </c>
      <c r="BP69" s="78"/>
      <c r="BQ69" s="78">
        <v>0</v>
      </c>
      <c r="BR69" s="78" t="s">
        <v>249</v>
      </c>
      <c r="BS69" s="78">
        <v>12.12</v>
      </c>
      <c r="BT69" s="78"/>
      <c r="BU69" s="78">
        <v>5.97</v>
      </c>
      <c r="BV69" s="78"/>
      <c r="BW69" s="78">
        <v>40.840000000000003</v>
      </c>
      <c r="BX69" s="78"/>
      <c r="BY69" s="78">
        <v>38.200000000000003</v>
      </c>
      <c r="BZ69" s="78"/>
      <c r="CA69" s="78">
        <v>0</v>
      </c>
      <c r="CB69" s="78"/>
      <c r="CC69" s="78">
        <v>0</v>
      </c>
      <c r="CD69" s="78"/>
      <c r="CE69" s="78">
        <v>14.93</v>
      </c>
      <c r="CF69" s="78"/>
      <c r="CG69" s="78">
        <v>41.14</v>
      </c>
      <c r="CH69" s="78"/>
      <c r="CI69" s="78">
        <v>10.46</v>
      </c>
      <c r="CJ69" s="78"/>
      <c r="CK69" s="78">
        <v>0.71</v>
      </c>
      <c r="CL69" s="78"/>
      <c r="CM69" s="78">
        <v>0.76</v>
      </c>
      <c r="CN69" s="78"/>
      <c r="CO69" s="78">
        <v>0</v>
      </c>
      <c r="CP69" s="78"/>
      <c r="CQ69" s="78">
        <v>0</v>
      </c>
      <c r="CR69" s="78"/>
      <c r="CS69" s="78">
        <v>0</v>
      </c>
      <c r="CT69" s="78"/>
      <c r="CU69" s="78"/>
      <c r="CV69" s="78"/>
    </row>
    <row r="70" spans="1:100" ht="15.5" x14ac:dyDescent="0.35">
      <c r="A70" s="78" t="s">
        <v>363</v>
      </c>
      <c r="B70" s="78" t="s">
        <v>246</v>
      </c>
      <c r="C70" s="78" t="s">
        <v>364</v>
      </c>
      <c r="D70" s="78">
        <v>45</v>
      </c>
      <c r="E70" s="78">
        <v>0</v>
      </c>
      <c r="F70" s="78"/>
      <c r="G70" s="78">
        <v>0</v>
      </c>
      <c r="H70" s="78"/>
      <c r="I70" s="78">
        <v>0</v>
      </c>
      <c r="J70" s="78"/>
      <c r="K70" s="78">
        <v>0</v>
      </c>
      <c r="L70" s="78" t="s">
        <v>248</v>
      </c>
      <c r="M70" s="78">
        <v>0</v>
      </c>
      <c r="N70" s="78"/>
      <c r="O70" s="78">
        <v>0</v>
      </c>
      <c r="P70" s="78"/>
      <c r="Q70" s="78">
        <v>0</v>
      </c>
      <c r="R70" s="78"/>
      <c r="S70" s="78">
        <v>0</v>
      </c>
      <c r="T70" s="78"/>
      <c r="U70" s="78">
        <v>0</v>
      </c>
      <c r="V70" s="78"/>
      <c r="W70" s="78">
        <v>0</v>
      </c>
      <c r="X70" s="78"/>
      <c r="Y70" s="78">
        <v>0</v>
      </c>
      <c r="Z70" s="78"/>
      <c r="AA70" s="78">
        <v>0</v>
      </c>
      <c r="AB70" s="78"/>
      <c r="AC70" s="78">
        <v>0</v>
      </c>
      <c r="AD70" s="78"/>
      <c r="AE70" s="78">
        <v>0</v>
      </c>
      <c r="AF70" s="78"/>
      <c r="AG70" s="78">
        <v>0</v>
      </c>
      <c r="AH70" s="78"/>
      <c r="AI70" s="78">
        <v>0</v>
      </c>
      <c r="AJ70" s="78"/>
      <c r="AK70" s="78">
        <v>0</v>
      </c>
      <c r="AL70" s="78"/>
      <c r="AM70" s="78">
        <v>0</v>
      </c>
      <c r="AN70" s="78"/>
      <c r="AO70" s="78">
        <v>0</v>
      </c>
      <c r="AP70" s="78"/>
      <c r="AQ70" s="78">
        <v>0</v>
      </c>
      <c r="AR70" s="78"/>
      <c r="AS70" s="78">
        <v>0</v>
      </c>
      <c r="AT70" s="78"/>
      <c r="AU70" s="78">
        <v>0</v>
      </c>
      <c r="AV70" s="78"/>
      <c r="AW70" s="78">
        <v>0</v>
      </c>
      <c r="AX70" s="78"/>
      <c r="AY70" s="78">
        <v>0</v>
      </c>
      <c r="AZ70" s="78"/>
      <c r="BA70" s="78">
        <v>0</v>
      </c>
      <c r="BB70" s="78"/>
      <c r="BC70" s="78">
        <v>0</v>
      </c>
      <c r="BD70" s="78"/>
      <c r="BE70" s="78">
        <v>0.06</v>
      </c>
      <c r="BF70" s="78"/>
      <c r="BG70" s="78">
        <v>0.03</v>
      </c>
      <c r="BH70" s="78"/>
      <c r="BI70" s="78">
        <v>0.01</v>
      </c>
      <c r="BJ70" s="78"/>
      <c r="BK70" s="78">
        <v>0</v>
      </c>
      <c r="BL70" s="78"/>
      <c r="BM70" s="78">
        <v>0</v>
      </c>
      <c r="BN70" s="78"/>
      <c r="BO70" s="78">
        <v>0.51</v>
      </c>
      <c r="BP70" s="78"/>
      <c r="BQ70" s="78">
        <v>0</v>
      </c>
      <c r="BR70" s="78" t="s">
        <v>248</v>
      </c>
      <c r="BS70" s="78">
        <v>0.22</v>
      </c>
      <c r="BT70" s="78"/>
      <c r="BU70" s="78">
        <v>0.5</v>
      </c>
      <c r="BV70" s="78"/>
      <c r="BW70" s="78">
        <v>0.74</v>
      </c>
      <c r="BX70" s="78"/>
      <c r="BY70" s="78">
        <v>0</v>
      </c>
      <c r="BZ70" s="78"/>
      <c r="CA70" s="78">
        <v>0</v>
      </c>
      <c r="CB70" s="78"/>
      <c r="CC70" s="78">
        <v>0</v>
      </c>
      <c r="CD70" s="78"/>
      <c r="CE70" s="78">
        <v>0.59</v>
      </c>
      <c r="CF70" s="78"/>
      <c r="CG70" s="78">
        <v>0.2</v>
      </c>
      <c r="CH70" s="78"/>
      <c r="CI70" s="78">
        <v>0.17</v>
      </c>
      <c r="CJ70" s="78"/>
      <c r="CK70" s="78">
        <v>0</v>
      </c>
      <c r="CL70" s="78"/>
      <c r="CM70" s="78">
        <v>0</v>
      </c>
      <c r="CN70" s="78"/>
      <c r="CO70" s="78">
        <v>0</v>
      </c>
      <c r="CP70" s="78"/>
      <c r="CQ70" s="78">
        <v>0</v>
      </c>
      <c r="CR70" s="78"/>
      <c r="CS70" s="78">
        <v>0</v>
      </c>
      <c r="CT70" s="78"/>
      <c r="CU70" s="78"/>
      <c r="CV70" s="78"/>
    </row>
    <row r="71" spans="1:100" ht="15.5" x14ac:dyDescent="0.35">
      <c r="A71" s="78" t="s">
        <v>365</v>
      </c>
      <c r="B71" s="78" t="s">
        <v>246</v>
      </c>
      <c r="C71" s="78" t="s">
        <v>366</v>
      </c>
      <c r="D71" s="78">
        <v>46</v>
      </c>
      <c r="E71" s="78">
        <v>0</v>
      </c>
      <c r="F71" s="78" t="s">
        <v>249</v>
      </c>
      <c r="G71" s="78">
        <v>0</v>
      </c>
      <c r="H71" s="78" t="s">
        <v>249</v>
      </c>
      <c r="I71" s="78">
        <v>150.29</v>
      </c>
      <c r="J71" s="78"/>
      <c r="K71" s="78">
        <v>0</v>
      </c>
      <c r="L71" s="78" t="s">
        <v>249</v>
      </c>
      <c r="M71" s="78">
        <v>0</v>
      </c>
      <c r="N71" s="78" t="s">
        <v>249</v>
      </c>
      <c r="O71" s="78">
        <v>0</v>
      </c>
      <c r="P71" s="78" t="s">
        <v>249</v>
      </c>
      <c r="Q71" s="78">
        <v>37.61</v>
      </c>
      <c r="R71" s="78" t="s">
        <v>249</v>
      </c>
      <c r="S71" s="78">
        <v>49.98</v>
      </c>
      <c r="T71" s="78"/>
      <c r="U71" s="78">
        <v>35.04</v>
      </c>
      <c r="V71" s="78"/>
      <c r="W71" s="78">
        <v>43.33</v>
      </c>
      <c r="X71" s="78"/>
      <c r="Y71" s="78">
        <v>78.17</v>
      </c>
      <c r="Z71" s="78"/>
      <c r="AA71" s="78">
        <v>85.05</v>
      </c>
      <c r="AB71" s="78"/>
      <c r="AC71" s="78">
        <v>111.13</v>
      </c>
      <c r="AD71" s="78"/>
      <c r="AE71" s="78">
        <v>89.34</v>
      </c>
      <c r="AF71" s="78"/>
      <c r="AG71" s="78">
        <v>98.98</v>
      </c>
      <c r="AH71" s="78"/>
      <c r="AI71" s="78">
        <v>179.95</v>
      </c>
      <c r="AJ71" s="78"/>
      <c r="AK71" s="78">
        <v>220.93</v>
      </c>
      <c r="AL71" s="78"/>
      <c r="AM71" s="78">
        <v>334.08</v>
      </c>
      <c r="AN71" s="78"/>
      <c r="AO71" s="78">
        <v>545.08000000000004</v>
      </c>
      <c r="AP71" s="78"/>
      <c r="AQ71" s="78">
        <v>463.63</v>
      </c>
      <c r="AR71" s="78"/>
      <c r="AS71" s="78">
        <v>732.02</v>
      </c>
      <c r="AT71" s="78"/>
      <c r="AU71" s="78">
        <v>370.52</v>
      </c>
      <c r="AV71" s="78"/>
      <c r="AW71" s="78">
        <v>607.44000000000005</v>
      </c>
      <c r="AX71" s="78"/>
      <c r="AY71" s="78">
        <v>987.11</v>
      </c>
      <c r="AZ71" s="78"/>
      <c r="BA71" s="78">
        <v>983.01</v>
      </c>
      <c r="BB71" s="78" t="s">
        <v>249</v>
      </c>
      <c r="BC71" s="78">
        <v>1239.2</v>
      </c>
      <c r="BD71" s="78"/>
      <c r="BE71" s="78">
        <v>1170.6600000000001</v>
      </c>
      <c r="BF71" s="78"/>
      <c r="BG71" s="78">
        <v>673</v>
      </c>
      <c r="BH71" s="78"/>
      <c r="BI71" s="78">
        <v>274.2</v>
      </c>
      <c r="BJ71" s="78"/>
      <c r="BK71" s="78">
        <v>160.07</v>
      </c>
      <c r="BL71" s="78"/>
      <c r="BM71" s="78">
        <v>135.93</v>
      </c>
      <c r="BN71" s="78"/>
      <c r="BO71" s="78">
        <v>83.84</v>
      </c>
      <c r="BP71" s="78"/>
      <c r="BQ71" s="78">
        <v>147.55000000000001</v>
      </c>
      <c r="BR71" s="78"/>
      <c r="BS71" s="78">
        <v>282.41000000000003</v>
      </c>
      <c r="BT71" s="78"/>
      <c r="BU71" s="78">
        <v>450.11</v>
      </c>
      <c r="BV71" s="78"/>
      <c r="BW71" s="78">
        <v>165.13</v>
      </c>
      <c r="BX71" s="78"/>
      <c r="BY71" s="78">
        <v>250.8</v>
      </c>
      <c r="BZ71" s="78"/>
      <c r="CA71" s="78">
        <v>12.56</v>
      </c>
      <c r="CB71" s="78" t="s">
        <v>249</v>
      </c>
      <c r="CC71" s="78">
        <v>302.47000000000003</v>
      </c>
      <c r="CD71" s="78"/>
      <c r="CE71" s="78">
        <v>252.56</v>
      </c>
      <c r="CF71" s="78" t="s">
        <v>249</v>
      </c>
      <c r="CG71" s="78">
        <v>307.82</v>
      </c>
      <c r="CH71" s="78"/>
      <c r="CI71" s="78">
        <v>343.49</v>
      </c>
      <c r="CJ71" s="78"/>
      <c r="CK71" s="78">
        <v>481.88</v>
      </c>
      <c r="CL71" s="78"/>
      <c r="CM71" s="78">
        <v>578.63</v>
      </c>
      <c r="CN71" s="78"/>
      <c r="CO71" s="78">
        <v>825.99</v>
      </c>
      <c r="CP71" s="78"/>
      <c r="CQ71" s="78">
        <v>753.92</v>
      </c>
      <c r="CR71" s="78"/>
      <c r="CS71" s="78">
        <v>885.33</v>
      </c>
      <c r="CT71" s="78"/>
      <c r="CU71" s="78"/>
      <c r="CV71" s="78"/>
    </row>
    <row r="72" spans="1:100" ht="15.5" x14ac:dyDescent="0.35">
      <c r="A72" s="78" t="s">
        <v>365</v>
      </c>
      <c r="B72" s="78" t="s">
        <v>316</v>
      </c>
      <c r="C72" s="78" t="s">
        <v>366</v>
      </c>
      <c r="D72" s="78">
        <v>46</v>
      </c>
      <c r="E72" s="78">
        <v>0</v>
      </c>
      <c r="F72" s="78" t="s">
        <v>249</v>
      </c>
      <c r="G72" s="78">
        <v>0</v>
      </c>
      <c r="H72" s="78" t="s">
        <v>249</v>
      </c>
      <c r="I72" s="78">
        <v>51.27</v>
      </c>
      <c r="J72" s="78"/>
      <c r="K72" s="78">
        <v>0</v>
      </c>
      <c r="L72" s="78" t="s">
        <v>249</v>
      </c>
      <c r="M72" s="78">
        <v>0</v>
      </c>
      <c r="N72" s="78" t="s">
        <v>249</v>
      </c>
      <c r="O72" s="78">
        <v>0</v>
      </c>
      <c r="P72" s="78" t="s">
        <v>249</v>
      </c>
      <c r="Q72" s="78">
        <v>22.29</v>
      </c>
      <c r="R72" s="78" t="s">
        <v>249</v>
      </c>
      <c r="S72" s="78">
        <v>5.42</v>
      </c>
      <c r="T72" s="78"/>
      <c r="U72" s="78">
        <v>8.08</v>
      </c>
      <c r="V72" s="78"/>
      <c r="W72" s="78">
        <v>6.31</v>
      </c>
      <c r="X72" s="78"/>
      <c r="Y72" s="78">
        <v>22.67</v>
      </c>
      <c r="Z72" s="78"/>
      <c r="AA72" s="78">
        <v>23.72</v>
      </c>
      <c r="AB72" s="78"/>
      <c r="AC72" s="78">
        <v>25.62</v>
      </c>
      <c r="AD72" s="78"/>
      <c r="AE72" s="78">
        <v>7.24</v>
      </c>
      <c r="AF72" s="78"/>
      <c r="AG72" s="78">
        <v>11.1</v>
      </c>
      <c r="AH72" s="78"/>
      <c r="AI72" s="78">
        <v>14.6</v>
      </c>
      <c r="AJ72" s="78"/>
      <c r="AK72" s="78">
        <v>18.239999999999998</v>
      </c>
      <c r="AL72" s="78"/>
      <c r="AM72" s="78">
        <v>68.319999999999993</v>
      </c>
      <c r="AN72" s="78"/>
      <c r="AO72" s="78">
        <v>121.76</v>
      </c>
      <c r="AP72" s="78"/>
      <c r="AQ72" s="78">
        <v>228.09</v>
      </c>
      <c r="AR72" s="78"/>
      <c r="AS72" s="78">
        <v>219.23</v>
      </c>
      <c r="AT72" s="78"/>
      <c r="AU72" s="78">
        <v>52.44</v>
      </c>
      <c r="AV72" s="78"/>
      <c r="AW72" s="78">
        <v>96.48</v>
      </c>
      <c r="AX72" s="78"/>
      <c r="AY72" s="78">
        <v>72.599999999999994</v>
      </c>
      <c r="AZ72" s="78"/>
      <c r="BA72" s="78">
        <v>22.1</v>
      </c>
      <c r="BB72" s="78" t="s">
        <v>249</v>
      </c>
      <c r="BC72" s="78">
        <v>137.28</v>
      </c>
      <c r="BD72" s="78"/>
      <c r="BE72" s="78">
        <v>179.74</v>
      </c>
      <c r="BF72" s="78"/>
      <c r="BG72" s="78">
        <v>10.64</v>
      </c>
      <c r="BH72" s="78"/>
      <c r="BI72" s="78">
        <v>0</v>
      </c>
      <c r="BJ72" s="78"/>
      <c r="BK72" s="78">
        <v>0</v>
      </c>
      <c r="BL72" s="78"/>
      <c r="BM72" s="78">
        <v>0</v>
      </c>
      <c r="BN72" s="78"/>
      <c r="BO72" s="78">
        <v>0</v>
      </c>
      <c r="BP72" s="78"/>
      <c r="BQ72" s="78">
        <v>1.66</v>
      </c>
      <c r="BR72" s="78"/>
      <c r="BS72" s="78">
        <v>4.13</v>
      </c>
      <c r="BT72" s="78"/>
      <c r="BU72" s="78">
        <v>0.25</v>
      </c>
      <c r="BV72" s="78"/>
      <c r="BW72" s="78">
        <v>0.28000000000000003</v>
      </c>
      <c r="BX72" s="78"/>
      <c r="BY72" s="78">
        <v>22.39</v>
      </c>
      <c r="BZ72" s="78"/>
      <c r="CA72" s="78">
        <v>3.87</v>
      </c>
      <c r="CB72" s="78" t="s">
        <v>249</v>
      </c>
      <c r="CC72" s="78">
        <v>10.199999999999999</v>
      </c>
      <c r="CD72" s="78"/>
      <c r="CE72" s="78">
        <v>9.6300000000000008</v>
      </c>
      <c r="CF72" s="78" t="s">
        <v>249</v>
      </c>
      <c r="CG72" s="78">
        <v>30.16</v>
      </c>
      <c r="CH72" s="78"/>
      <c r="CI72" s="78">
        <v>17.46</v>
      </c>
      <c r="CJ72" s="78"/>
      <c r="CK72" s="78">
        <v>41.03</v>
      </c>
      <c r="CL72" s="78"/>
      <c r="CM72" s="78">
        <v>64.81</v>
      </c>
      <c r="CN72" s="78"/>
      <c r="CO72" s="78">
        <v>112.97</v>
      </c>
      <c r="CP72" s="78"/>
      <c r="CQ72" s="78">
        <v>60.23</v>
      </c>
      <c r="CR72" s="78"/>
      <c r="CS72" s="78">
        <v>104.49</v>
      </c>
      <c r="CT72" s="78"/>
      <c r="CU72" s="78"/>
      <c r="CV72" s="78"/>
    </row>
    <row r="73" spans="1:100" ht="15.5" x14ac:dyDescent="0.35">
      <c r="A73" s="78" t="s">
        <v>367</v>
      </c>
      <c r="B73" s="78" t="s">
        <v>246</v>
      </c>
      <c r="C73" s="78" t="s">
        <v>368</v>
      </c>
      <c r="D73" s="78">
        <v>47.1</v>
      </c>
      <c r="E73" s="78">
        <v>0</v>
      </c>
      <c r="F73" s="78" t="s">
        <v>248</v>
      </c>
      <c r="G73" s="78">
        <v>0</v>
      </c>
      <c r="H73" s="78" t="s">
        <v>248</v>
      </c>
      <c r="I73" s="78">
        <v>93.82</v>
      </c>
      <c r="J73" s="78"/>
      <c r="K73" s="78">
        <v>36.21</v>
      </c>
      <c r="L73" s="78" t="s">
        <v>249</v>
      </c>
      <c r="M73" s="78">
        <v>0</v>
      </c>
      <c r="N73" s="78" t="s">
        <v>248</v>
      </c>
      <c r="O73" s="78">
        <v>0</v>
      </c>
      <c r="P73" s="78" t="s">
        <v>248</v>
      </c>
      <c r="Q73" s="78">
        <v>72.52</v>
      </c>
      <c r="R73" s="78" t="s">
        <v>249</v>
      </c>
      <c r="S73" s="78">
        <v>197</v>
      </c>
      <c r="T73" s="78"/>
      <c r="U73" s="78">
        <v>145.66999999999999</v>
      </c>
      <c r="V73" s="78"/>
      <c r="W73" s="78">
        <v>192.69</v>
      </c>
      <c r="X73" s="78"/>
      <c r="Y73" s="78">
        <v>617.15</v>
      </c>
      <c r="Z73" s="78"/>
      <c r="AA73" s="78">
        <v>670.59</v>
      </c>
      <c r="AB73" s="78"/>
      <c r="AC73" s="78">
        <v>697.23</v>
      </c>
      <c r="AD73" s="78"/>
      <c r="AE73" s="78">
        <v>660.08</v>
      </c>
      <c r="AF73" s="78"/>
      <c r="AG73" s="78">
        <v>698.42</v>
      </c>
      <c r="AH73" s="78"/>
      <c r="AI73" s="78">
        <v>622.22</v>
      </c>
      <c r="AJ73" s="78"/>
      <c r="AK73" s="78">
        <v>455.65</v>
      </c>
      <c r="AL73" s="78"/>
      <c r="AM73" s="78">
        <v>397.99</v>
      </c>
      <c r="AN73" s="78"/>
      <c r="AO73" s="78">
        <v>308.99</v>
      </c>
      <c r="AP73" s="78"/>
      <c r="AQ73" s="78">
        <v>561.38</v>
      </c>
      <c r="AR73" s="78"/>
      <c r="AS73" s="78">
        <v>378.48</v>
      </c>
      <c r="AT73" s="78"/>
      <c r="AU73" s="78">
        <v>547.41999999999996</v>
      </c>
      <c r="AV73" s="78"/>
      <c r="AW73" s="78">
        <v>361.19</v>
      </c>
      <c r="AX73" s="78" t="s">
        <v>249</v>
      </c>
      <c r="AY73" s="78">
        <v>325.02999999999997</v>
      </c>
      <c r="AZ73" s="78"/>
      <c r="BA73" s="78">
        <v>438.16</v>
      </c>
      <c r="BB73" s="78"/>
      <c r="BC73" s="78">
        <v>347.12</v>
      </c>
      <c r="BD73" s="78"/>
      <c r="BE73" s="78">
        <v>436.37</v>
      </c>
      <c r="BF73" s="78"/>
      <c r="BG73" s="78">
        <v>350.18</v>
      </c>
      <c r="BH73" s="78"/>
      <c r="BI73" s="78">
        <v>447.91</v>
      </c>
      <c r="BJ73" s="78"/>
      <c r="BK73" s="78">
        <v>466.79</v>
      </c>
      <c r="BL73" s="78"/>
      <c r="BM73" s="78">
        <v>468.56</v>
      </c>
      <c r="BN73" s="78"/>
      <c r="BO73" s="78">
        <v>429.28</v>
      </c>
      <c r="BP73" s="78"/>
      <c r="BQ73" s="78">
        <v>294.22000000000003</v>
      </c>
      <c r="BR73" s="78" t="s">
        <v>249</v>
      </c>
      <c r="BS73" s="78">
        <v>220.46</v>
      </c>
      <c r="BT73" s="78"/>
      <c r="BU73" s="78">
        <v>174.38</v>
      </c>
      <c r="BV73" s="78"/>
      <c r="BW73" s="78">
        <v>153.87</v>
      </c>
      <c r="BX73" s="78"/>
      <c r="BY73" s="78">
        <v>173.64</v>
      </c>
      <c r="BZ73" s="78"/>
      <c r="CA73" s="78">
        <v>158.55000000000001</v>
      </c>
      <c r="CB73" s="78"/>
      <c r="CC73" s="78">
        <v>87.38</v>
      </c>
      <c r="CD73" s="78"/>
      <c r="CE73" s="78">
        <v>78.650000000000006</v>
      </c>
      <c r="CF73" s="78" t="s">
        <v>249</v>
      </c>
      <c r="CG73" s="78">
        <v>114.31</v>
      </c>
      <c r="CH73" s="78"/>
      <c r="CI73" s="78">
        <v>147.03</v>
      </c>
      <c r="CJ73" s="78"/>
      <c r="CK73" s="78">
        <v>115.55</v>
      </c>
      <c r="CL73" s="78"/>
      <c r="CM73" s="78">
        <v>149.24</v>
      </c>
      <c r="CN73" s="78"/>
      <c r="CO73" s="78">
        <v>59.49</v>
      </c>
      <c r="CP73" s="78" t="s">
        <v>249</v>
      </c>
      <c r="CQ73" s="78">
        <v>62.35</v>
      </c>
      <c r="CR73" s="78"/>
      <c r="CS73" s="78">
        <v>52.53</v>
      </c>
      <c r="CT73" s="78"/>
      <c r="CU73" s="78"/>
      <c r="CV73" s="78"/>
    </row>
    <row r="74" spans="1:100" ht="15.5" x14ac:dyDescent="0.35">
      <c r="A74" s="78" t="s">
        <v>367</v>
      </c>
      <c r="B74" s="78" t="s">
        <v>316</v>
      </c>
      <c r="C74" s="78" t="s">
        <v>368</v>
      </c>
      <c r="D74" s="78">
        <v>47.1</v>
      </c>
      <c r="E74" s="78">
        <v>0</v>
      </c>
      <c r="F74" s="78" t="s">
        <v>248</v>
      </c>
      <c r="G74" s="78">
        <v>0</v>
      </c>
      <c r="H74" s="78" t="s">
        <v>248</v>
      </c>
      <c r="I74" s="78">
        <v>3.2</v>
      </c>
      <c r="J74" s="78"/>
      <c r="K74" s="78">
        <v>0</v>
      </c>
      <c r="L74" s="78" t="s">
        <v>249</v>
      </c>
      <c r="M74" s="78">
        <v>0</v>
      </c>
      <c r="N74" s="78" t="s">
        <v>248</v>
      </c>
      <c r="O74" s="78">
        <v>0</v>
      </c>
      <c r="P74" s="78" t="s">
        <v>248</v>
      </c>
      <c r="Q74" s="78">
        <v>0</v>
      </c>
      <c r="R74" s="78" t="s">
        <v>249</v>
      </c>
      <c r="S74" s="78">
        <v>7.51</v>
      </c>
      <c r="T74" s="78"/>
      <c r="U74" s="78">
        <v>17.079999999999998</v>
      </c>
      <c r="V74" s="78"/>
      <c r="W74" s="78">
        <v>43.82</v>
      </c>
      <c r="X74" s="78"/>
      <c r="Y74" s="78">
        <v>321.02999999999997</v>
      </c>
      <c r="Z74" s="78"/>
      <c r="AA74" s="78">
        <v>420.52</v>
      </c>
      <c r="AB74" s="78"/>
      <c r="AC74" s="78">
        <v>466.78</v>
      </c>
      <c r="AD74" s="78"/>
      <c r="AE74" s="78">
        <v>566.79999999999995</v>
      </c>
      <c r="AF74" s="78"/>
      <c r="AG74" s="78">
        <v>422.95</v>
      </c>
      <c r="AH74" s="78"/>
      <c r="AI74" s="78">
        <v>457.22</v>
      </c>
      <c r="AJ74" s="78"/>
      <c r="AK74" s="78">
        <v>389.1</v>
      </c>
      <c r="AL74" s="78"/>
      <c r="AM74" s="78">
        <v>373.31</v>
      </c>
      <c r="AN74" s="78"/>
      <c r="AO74" s="78">
        <v>412.96</v>
      </c>
      <c r="AP74" s="78"/>
      <c r="AQ74" s="78">
        <v>608.30999999999995</v>
      </c>
      <c r="AR74" s="78"/>
      <c r="AS74" s="78">
        <v>291.18</v>
      </c>
      <c r="AT74" s="78"/>
      <c r="AU74" s="78">
        <v>635.29999999999995</v>
      </c>
      <c r="AV74" s="78"/>
      <c r="AW74" s="78">
        <v>802.46</v>
      </c>
      <c r="AX74" s="78" t="s">
        <v>249</v>
      </c>
      <c r="AY74" s="78">
        <v>355.94</v>
      </c>
      <c r="AZ74" s="78"/>
      <c r="BA74" s="78">
        <v>677.33</v>
      </c>
      <c r="BB74" s="78"/>
      <c r="BC74" s="78">
        <v>819.16</v>
      </c>
      <c r="BD74" s="78"/>
      <c r="BE74" s="78">
        <v>932.73</v>
      </c>
      <c r="BF74" s="78"/>
      <c r="BG74" s="78">
        <v>1050.82</v>
      </c>
      <c r="BH74" s="78"/>
      <c r="BI74" s="78">
        <v>1108.5</v>
      </c>
      <c r="BJ74" s="78"/>
      <c r="BK74" s="78">
        <v>1143.26</v>
      </c>
      <c r="BL74" s="78"/>
      <c r="BM74" s="78">
        <v>1214.52</v>
      </c>
      <c r="BN74" s="78"/>
      <c r="BO74" s="78">
        <v>1178.45</v>
      </c>
      <c r="BP74" s="78"/>
      <c r="BQ74" s="78">
        <v>850.91</v>
      </c>
      <c r="BR74" s="78" t="s">
        <v>249</v>
      </c>
      <c r="BS74" s="78">
        <v>598.94000000000005</v>
      </c>
      <c r="BT74" s="78"/>
      <c r="BU74" s="78">
        <v>817.68</v>
      </c>
      <c r="BV74" s="78"/>
      <c r="BW74" s="78">
        <v>929.08</v>
      </c>
      <c r="BX74" s="78"/>
      <c r="BY74" s="78">
        <v>730.79</v>
      </c>
      <c r="BZ74" s="78"/>
      <c r="CA74" s="78">
        <v>765.87</v>
      </c>
      <c r="CB74" s="78"/>
      <c r="CC74" s="78">
        <v>593.36</v>
      </c>
      <c r="CD74" s="78"/>
      <c r="CE74" s="78">
        <v>304.14</v>
      </c>
      <c r="CF74" s="78" t="s">
        <v>249</v>
      </c>
      <c r="CG74" s="78">
        <v>549.87</v>
      </c>
      <c r="CH74" s="78"/>
      <c r="CI74" s="78">
        <v>648.66</v>
      </c>
      <c r="CJ74" s="78"/>
      <c r="CK74" s="78">
        <v>804.64</v>
      </c>
      <c r="CL74" s="78"/>
      <c r="CM74" s="78">
        <v>832.06</v>
      </c>
      <c r="CN74" s="78"/>
      <c r="CO74" s="78">
        <v>331.73</v>
      </c>
      <c r="CP74" s="78" t="s">
        <v>249</v>
      </c>
      <c r="CQ74" s="78">
        <v>665.42</v>
      </c>
      <c r="CR74" s="78"/>
      <c r="CS74" s="78">
        <v>367.46</v>
      </c>
      <c r="CT74" s="78"/>
      <c r="CU74" s="78"/>
      <c r="CV74" s="78"/>
    </row>
    <row r="75" spans="1:100" ht="15.5" x14ac:dyDescent="0.35">
      <c r="A75" s="78" t="s">
        <v>369</v>
      </c>
      <c r="B75" s="78" t="s">
        <v>246</v>
      </c>
      <c r="C75" s="78" t="s">
        <v>370</v>
      </c>
      <c r="D75" s="78">
        <v>47.2</v>
      </c>
      <c r="E75" s="78">
        <v>0</v>
      </c>
      <c r="F75" s="78" t="s">
        <v>248</v>
      </c>
      <c r="G75" s="78">
        <v>0</v>
      </c>
      <c r="H75" s="78" t="s">
        <v>248</v>
      </c>
      <c r="I75" s="78">
        <v>106.22</v>
      </c>
      <c r="J75" s="78"/>
      <c r="K75" s="78">
        <v>57.47</v>
      </c>
      <c r="L75" s="78" t="s">
        <v>249</v>
      </c>
      <c r="M75" s="78">
        <v>0</v>
      </c>
      <c r="N75" s="78" t="s">
        <v>248</v>
      </c>
      <c r="O75" s="78">
        <v>0</v>
      </c>
      <c r="P75" s="78" t="s">
        <v>248</v>
      </c>
      <c r="Q75" s="78">
        <v>99.66</v>
      </c>
      <c r="R75" s="78"/>
      <c r="S75" s="78">
        <v>87.62</v>
      </c>
      <c r="T75" s="78"/>
      <c r="U75" s="78">
        <v>95.15</v>
      </c>
      <c r="V75" s="78"/>
      <c r="W75" s="78">
        <v>107.67</v>
      </c>
      <c r="X75" s="78"/>
      <c r="Y75" s="78">
        <v>102.25</v>
      </c>
      <c r="Z75" s="78"/>
      <c r="AA75" s="78">
        <v>86.84</v>
      </c>
      <c r="AB75" s="78"/>
      <c r="AC75" s="78">
        <v>99.56</v>
      </c>
      <c r="AD75" s="78"/>
      <c r="AE75" s="78">
        <v>72.48</v>
      </c>
      <c r="AF75" s="78"/>
      <c r="AG75" s="78">
        <v>73.75</v>
      </c>
      <c r="AH75" s="78"/>
      <c r="AI75" s="78">
        <v>68.989999999999995</v>
      </c>
      <c r="AJ75" s="78"/>
      <c r="AK75" s="78">
        <v>62.38</v>
      </c>
      <c r="AL75" s="78"/>
      <c r="AM75" s="78">
        <v>77.42</v>
      </c>
      <c r="AN75" s="78"/>
      <c r="AO75" s="78">
        <v>89.56</v>
      </c>
      <c r="AP75" s="78"/>
      <c r="AQ75" s="78">
        <v>106.2</v>
      </c>
      <c r="AR75" s="78"/>
      <c r="AS75" s="78">
        <v>146.51</v>
      </c>
      <c r="AT75" s="78"/>
      <c r="AU75" s="78">
        <v>74.09</v>
      </c>
      <c r="AV75" s="78"/>
      <c r="AW75" s="78">
        <v>47.66</v>
      </c>
      <c r="AX75" s="78" t="s">
        <v>249</v>
      </c>
      <c r="AY75" s="78">
        <v>2.71</v>
      </c>
      <c r="AZ75" s="78"/>
      <c r="BA75" s="78">
        <v>12.65</v>
      </c>
      <c r="BB75" s="78"/>
      <c r="BC75" s="78">
        <v>57.7</v>
      </c>
      <c r="BD75" s="78"/>
      <c r="BE75" s="78">
        <v>81.760000000000005</v>
      </c>
      <c r="BF75" s="78"/>
      <c r="BG75" s="78">
        <v>73.19</v>
      </c>
      <c r="BH75" s="78"/>
      <c r="BI75" s="78">
        <v>62.66</v>
      </c>
      <c r="BJ75" s="78"/>
      <c r="BK75" s="78">
        <v>70.709999999999994</v>
      </c>
      <c r="BL75" s="78"/>
      <c r="BM75" s="78">
        <v>63.03</v>
      </c>
      <c r="BN75" s="78"/>
      <c r="BO75" s="78">
        <v>55.41</v>
      </c>
      <c r="BP75" s="78"/>
      <c r="BQ75" s="78">
        <v>34.32</v>
      </c>
      <c r="BR75" s="78" t="s">
        <v>249</v>
      </c>
      <c r="BS75" s="78">
        <v>75.56</v>
      </c>
      <c r="BT75" s="78"/>
      <c r="BU75" s="78">
        <v>61.78</v>
      </c>
      <c r="BV75" s="78"/>
      <c r="BW75" s="78">
        <v>75.61</v>
      </c>
      <c r="BX75" s="78"/>
      <c r="BY75" s="78">
        <v>115.88</v>
      </c>
      <c r="BZ75" s="78"/>
      <c r="CA75" s="78">
        <v>38.82</v>
      </c>
      <c r="CB75" s="78"/>
      <c r="CC75" s="78">
        <v>0</v>
      </c>
      <c r="CD75" s="78"/>
      <c r="CE75" s="78">
        <v>0</v>
      </c>
      <c r="CF75" s="78" t="s">
        <v>249</v>
      </c>
      <c r="CG75" s="78">
        <v>2.46</v>
      </c>
      <c r="CH75" s="78"/>
      <c r="CI75" s="78">
        <v>0</v>
      </c>
      <c r="CJ75" s="78"/>
      <c r="CK75" s="78">
        <v>0</v>
      </c>
      <c r="CL75" s="78"/>
      <c r="CM75" s="78">
        <v>0.56999999999999995</v>
      </c>
      <c r="CN75" s="78"/>
      <c r="CO75" s="78">
        <v>0</v>
      </c>
      <c r="CP75" s="78"/>
      <c r="CQ75" s="78">
        <v>0</v>
      </c>
      <c r="CR75" s="78"/>
      <c r="CS75" s="78">
        <v>0.13</v>
      </c>
      <c r="CT75" s="78"/>
      <c r="CU75" s="78"/>
      <c r="CV75" s="78"/>
    </row>
    <row r="76" spans="1:100" ht="15.5" x14ac:dyDescent="0.35">
      <c r="A76" s="78" t="s">
        <v>371</v>
      </c>
      <c r="B76" s="78" t="s">
        <v>246</v>
      </c>
      <c r="C76" s="78" t="s">
        <v>372</v>
      </c>
      <c r="D76" s="78">
        <v>47.3</v>
      </c>
      <c r="E76" s="78">
        <v>0</v>
      </c>
      <c r="F76" s="78" t="s">
        <v>248</v>
      </c>
      <c r="G76" s="78">
        <v>0</v>
      </c>
      <c r="H76" s="78" t="s">
        <v>248</v>
      </c>
      <c r="I76" s="78">
        <v>52.31</v>
      </c>
      <c r="J76" s="78"/>
      <c r="K76" s="78">
        <v>68.010000000000005</v>
      </c>
      <c r="L76" s="78" t="s">
        <v>249</v>
      </c>
      <c r="M76" s="78">
        <v>0</v>
      </c>
      <c r="N76" s="78" t="s">
        <v>248</v>
      </c>
      <c r="O76" s="78">
        <v>0</v>
      </c>
      <c r="P76" s="78" t="s">
        <v>248</v>
      </c>
      <c r="Q76" s="78">
        <v>44.91</v>
      </c>
      <c r="R76" s="78" t="s">
        <v>249</v>
      </c>
      <c r="S76" s="78">
        <v>139.66</v>
      </c>
      <c r="T76" s="78"/>
      <c r="U76" s="78">
        <v>125.97</v>
      </c>
      <c r="V76" s="78"/>
      <c r="W76" s="78">
        <v>140.76</v>
      </c>
      <c r="X76" s="78"/>
      <c r="Y76" s="78">
        <v>175.73</v>
      </c>
      <c r="Z76" s="78"/>
      <c r="AA76" s="78">
        <v>130.22</v>
      </c>
      <c r="AB76" s="78"/>
      <c r="AC76" s="78">
        <v>151.28</v>
      </c>
      <c r="AD76" s="78"/>
      <c r="AE76" s="78">
        <v>201.78</v>
      </c>
      <c r="AF76" s="78"/>
      <c r="AG76" s="78">
        <v>101.6</v>
      </c>
      <c r="AH76" s="78"/>
      <c r="AI76" s="78">
        <v>106.73</v>
      </c>
      <c r="AJ76" s="78"/>
      <c r="AK76" s="78">
        <v>116.39</v>
      </c>
      <c r="AL76" s="78"/>
      <c r="AM76" s="78">
        <v>187.93</v>
      </c>
      <c r="AN76" s="78"/>
      <c r="AO76" s="78">
        <v>394.76</v>
      </c>
      <c r="AP76" s="78"/>
      <c r="AQ76" s="78">
        <v>466.62</v>
      </c>
      <c r="AR76" s="78"/>
      <c r="AS76" s="78">
        <v>499.37</v>
      </c>
      <c r="AT76" s="78"/>
      <c r="AU76" s="78">
        <v>325.57</v>
      </c>
      <c r="AV76" s="78"/>
      <c r="AW76" s="78">
        <v>31.56</v>
      </c>
      <c r="AX76" s="78" t="s">
        <v>249</v>
      </c>
      <c r="AY76" s="78">
        <v>220.81</v>
      </c>
      <c r="AZ76" s="78"/>
      <c r="BA76" s="78">
        <v>221.26</v>
      </c>
      <c r="BB76" s="78"/>
      <c r="BC76" s="78">
        <v>287.04000000000002</v>
      </c>
      <c r="BD76" s="78"/>
      <c r="BE76" s="78">
        <v>376.41</v>
      </c>
      <c r="BF76" s="78"/>
      <c r="BG76" s="78">
        <v>293.07</v>
      </c>
      <c r="BH76" s="78"/>
      <c r="BI76" s="78">
        <v>39.380000000000003</v>
      </c>
      <c r="BJ76" s="78"/>
      <c r="BK76" s="78">
        <v>42.81</v>
      </c>
      <c r="BL76" s="78"/>
      <c r="BM76" s="78">
        <v>33.44</v>
      </c>
      <c r="BN76" s="78"/>
      <c r="BO76" s="78">
        <v>33.229999999999997</v>
      </c>
      <c r="BP76" s="78"/>
      <c r="BQ76" s="78">
        <v>94.25</v>
      </c>
      <c r="BR76" s="78" t="s">
        <v>249</v>
      </c>
      <c r="BS76" s="78">
        <v>149.6</v>
      </c>
      <c r="BT76" s="78"/>
      <c r="BU76" s="78">
        <v>133.99</v>
      </c>
      <c r="BV76" s="78"/>
      <c r="BW76" s="78">
        <v>150.51</v>
      </c>
      <c r="BX76" s="78"/>
      <c r="BY76" s="78">
        <v>80.52</v>
      </c>
      <c r="BZ76" s="78"/>
      <c r="CA76" s="78">
        <v>95.11</v>
      </c>
      <c r="CB76" s="78"/>
      <c r="CC76" s="78">
        <v>36.68</v>
      </c>
      <c r="CD76" s="78"/>
      <c r="CE76" s="78">
        <v>56.51</v>
      </c>
      <c r="CF76" s="78" t="s">
        <v>249</v>
      </c>
      <c r="CG76" s="78">
        <v>105.16</v>
      </c>
      <c r="CH76" s="78"/>
      <c r="CI76" s="78">
        <v>102.74</v>
      </c>
      <c r="CJ76" s="78"/>
      <c r="CK76" s="78">
        <v>92.87</v>
      </c>
      <c r="CL76" s="78"/>
      <c r="CM76" s="78">
        <v>99.4</v>
      </c>
      <c r="CN76" s="78"/>
      <c r="CO76" s="78">
        <v>0</v>
      </c>
      <c r="CP76" s="78"/>
      <c r="CQ76" s="78">
        <v>14.88</v>
      </c>
      <c r="CR76" s="78"/>
      <c r="CS76" s="78">
        <v>20.21</v>
      </c>
      <c r="CT76" s="78"/>
      <c r="CU76" s="78"/>
      <c r="CV76" s="78"/>
    </row>
    <row r="77" spans="1:100" ht="15.5" x14ac:dyDescent="0.35">
      <c r="A77" s="78" t="s">
        <v>373</v>
      </c>
      <c r="B77" s="78" t="s">
        <v>374</v>
      </c>
      <c r="C77" s="78" t="s">
        <v>375</v>
      </c>
      <c r="D77" s="78">
        <v>48</v>
      </c>
      <c r="E77" s="78">
        <v>0</v>
      </c>
      <c r="F77" s="78" t="s">
        <v>248</v>
      </c>
      <c r="G77" s="78">
        <v>0</v>
      </c>
      <c r="H77" s="78" t="s">
        <v>248</v>
      </c>
      <c r="I77" s="78">
        <v>0</v>
      </c>
      <c r="J77" s="78"/>
      <c r="K77" s="78">
        <v>0</v>
      </c>
      <c r="L77" s="78" t="s">
        <v>248</v>
      </c>
      <c r="M77" s="78">
        <v>0</v>
      </c>
      <c r="N77" s="78" t="s">
        <v>248</v>
      </c>
      <c r="O77" s="78">
        <v>0</v>
      </c>
      <c r="P77" s="78" t="s">
        <v>248</v>
      </c>
      <c r="Q77" s="78">
        <v>0.24</v>
      </c>
      <c r="R77" s="78"/>
      <c r="S77" s="78">
        <v>65.540000000000006</v>
      </c>
      <c r="T77" s="78"/>
      <c r="U77" s="78">
        <v>74.34</v>
      </c>
      <c r="V77" s="78"/>
      <c r="W77" s="78">
        <v>58.28</v>
      </c>
      <c r="X77" s="78"/>
      <c r="Y77" s="78">
        <v>83.41</v>
      </c>
      <c r="Z77" s="78"/>
      <c r="AA77" s="78">
        <v>118.95</v>
      </c>
      <c r="AB77" s="78"/>
      <c r="AC77" s="78">
        <v>155.05000000000001</v>
      </c>
      <c r="AD77" s="78"/>
      <c r="AE77" s="78">
        <v>163.19999999999999</v>
      </c>
      <c r="AF77" s="78"/>
      <c r="AG77" s="78">
        <v>248.63</v>
      </c>
      <c r="AH77" s="78"/>
      <c r="AI77" s="78">
        <v>196.42</v>
      </c>
      <c r="AJ77" s="78"/>
      <c r="AK77" s="78">
        <v>214.62</v>
      </c>
      <c r="AL77" s="78"/>
      <c r="AM77" s="78">
        <v>96.46</v>
      </c>
      <c r="AN77" s="78"/>
      <c r="AO77" s="78">
        <v>96.59</v>
      </c>
      <c r="AP77" s="78"/>
      <c r="AQ77" s="78">
        <v>167.66</v>
      </c>
      <c r="AR77" s="78"/>
      <c r="AS77" s="78">
        <v>302.89</v>
      </c>
      <c r="AT77" s="78"/>
      <c r="AU77" s="78">
        <v>408.26</v>
      </c>
      <c r="AV77" s="78"/>
      <c r="AW77" s="78">
        <v>240.19</v>
      </c>
      <c r="AX77" s="78"/>
      <c r="AY77" s="78">
        <v>220.64</v>
      </c>
      <c r="AZ77" s="78"/>
      <c r="BA77" s="78">
        <v>0</v>
      </c>
      <c r="BB77" s="78"/>
      <c r="BC77" s="78">
        <v>0</v>
      </c>
      <c r="BD77" s="78"/>
      <c r="BE77" s="78">
        <v>45.35</v>
      </c>
      <c r="BF77" s="78"/>
      <c r="BG77" s="78">
        <v>3.96</v>
      </c>
      <c r="BH77" s="78"/>
      <c r="BI77" s="78">
        <v>71.58</v>
      </c>
      <c r="BJ77" s="78"/>
      <c r="BK77" s="78">
        <v>88.9</v>
      </c>
      <c r="BL77" s="78"/>
      <c r="BM77" s="78">
        <v>17.71</v>
      </c>
      <c r="BN77" s="78"/>
      <c r="BO77" s="78">
        <v>24.73</v>
      </c>
      <c r="BP77" s="78"/>
      <c r="BQ77" s="78">
        <v>0</v>
      </c>
      <c r="BR77" s="78" t="s">
        <v>248</v>
      </c>
      <c r="BS77" s="78">
        <v>20.34</v>
      </c>
      <c r="BT77" s="78"/>
      <c r="BU77" s="78">
        <v>41.25</v>
      </c>
      <c r="BV77" s="78"/>
      <c r="BW77" s="78">
        <v>135.44</v>
      </c>
      <c r="BX77" s="78"/>
      <c r="BY77" s="78">
        <v>213.88</v>
      </c>
      <c r="BZ77" s="78"/>
      <c r="CA77" s="78">
        <v>408.3</v>
      </c>
      <c r="CB77" s="78"/>
      <c r="CC77" s="78">
        <v>401.12</v>
      </c>
      <c r="CD77" s="78"/>
      <c r="CE77" s="78">
        <v>0</v>
      </c>
      <c r="CF77" s="78" t="s">
        <v>248</v>
      </c>
      <c r="CG77" s="78">
        <v>0</v>
      </c>
      <c r="CH77" s="78"/>
      <c r="CI77" s="78">
        <v>0</v>
      </c>
      <c r="CJ77" s="78"/>
      <c r="CK77" s="78">
        <v>0</v>
      </c>
      <c r="CL77" s="78"/>
      <c r="CM77" s="78">
        <v>0</v>
      </c>
      <c r="CN77" s="78"/>
      <c r="CO77" s="78">
        <v>0</v>
      </c>
      <c r="CP77" s="78"/>
      <c r="CQ77" s="78">
        <v>0</v>
      </c>
      <c r="CR77" s="78"/>
      <c r="CS77" s="78">
        <v>0</v>
      </c>
      <c r="CT77" s="78"/>
      <c r="CU77" s="78"/>
      <c r="CV77" s="78"/>
    </row>
    <row r="78" spans="1:100" ht="15.5" x14ac:dyDescent="0.35">
      <c r="A78" s="78" t="s">
        <v>373</v>
      </c>
      <c r="B78" s="78" t="s">
        <v>246</v>
      </c>
      <c r="C78" s="78" t="s">
        <v>375</v>
      </c>
      <c r="D78" s="78">
        <v>48</v>
      </c>
      <c r="E78" s="78">
        <v>0</v>
      </c>
      <c r="F78" s="78" t="s">
        <v>248</v>
      </c>
      <c r="G78" s="78">
        <v>0</v>
      </c>
      <c r="H78" s="78" t="s">
        <v>248</v>
      </c>
      <c r="I78" s="78">
        <v>0</v>
      </c>
      <c r="J78" s="78"/>
      <c r="K78" s="78">
        <v>0</v>
      </c>
      <c r="L78" s="78" t="s">
        <v>248</v>
      </c>
      <c r="M78" s="78">
        <v>0</v>
      </c>
      <c r="N78" s="78" t="s">
        <v>248</v>
      </c>
      <c r="O78" s="78">
        <v>0</v>
      </c>
      <c r="P78" s="78" t="s">
        <v>248</v>
      </c>
      <c r="Q78" s="78">
        <v>374.24</v>
      </c>
      <c r="R78" s="78"/>
      <c r="S78" s="78">
        <v>749.43</v>
      </c>
      <c r="T78" s="78"/>
      <c r="U78" s="78">
        <v>884.42</v>
      </c>
      <c r="V78" s="78"/>
      <c r="W78" s="78">
        <v>860.1</v>
      </c>
      <c r="X78" s="78"/>
      <c r="Y78" s="78">
        <v>645.17999999999995</v>
      </c>
      <c r="Z78" s="78"/>
      <c r="AA78" s="78">
        <v>733.45</v>
      </c>
      <c r="AB78" s="78"/>
      <c r="AC78" s="78">
        <v>867.35</v>
      </c>
      <c r="AD78" s="78"/>
      <c r="AE78" s="78">
        <v>712.33</v>
      </c>
      <c r="AF78" s="78"/>
      <c r="AG78" s="78">
        <v>670.02</v>
      </c>
      <c r="AH78" s="78"/>
      <c r="AI78" s="78">
        <v>450.7</v>
      </c>
      <c r="AJ78" s="78"/>
      <c r="AK78" s="78">
        <v>195.34</v>
      </c>
      <c r="AL78" s="78"/>
      <c r="AM78" s="78">
        <v>205.27</v>
      </c>
      <c r="AN78" s="78"/>
      <c r="AO78" s="78">
        <v>180.51</v>
      </c>
      <c r="AP78" s="78"/>
      <c r="AQ78" s="78">
        <v>536.51</v>
      </c>
      <c r="AR78" s="78"/>
      <c r="AS78" s="78">
        <v>631.96</v>
      </c>
      <c r="AT78" s="78"/>
      <c r="AU78" s="78">
        <v>736.53</v>
      </c>
      <c r="AV78" s="78"/>
      <c r="AW78" s="78">
        <v>348.53</v>
      </c>
      <c r="AX78" s="78" t="s">
        <v>249</v>
      </c>
      <c r="AY78" s="78">
        <v>751.22</v>
      </c>
      <c r="AZ78" s="78"/>
      <c r="BA78" s="78">
        <v>347.23</v>
      </c>
      <c r="BB78" s="78"/>
      <c r="BC78" s="78">
        <v>490.32</v>
      </c>
      <c r="BD78" s="78"/>
      <c r="BE78" s="78">
        <v>796.12</v>
      </c>
      <c r="BF78" s="78"/>
      <c r="BG78" s="78">
        <v>814.83</v>
      </c>
      <c r="BH78" s="78"/>
      <c r="BI78" s="78">
        <v>1111.27</v>
      </c>
      <c r="BJ78" s="78"/>
      <c r="BK78" s="78">
        <v>1243.56</v>
      </c>
      <c r="BL78" s="78"/>
      <c r="BM78" s="78">
        <v>1150.77</v>
      </c>
      <c r="BN78" s="78"/>
      <c r="BO78" s="78">
        <v>762.41</v>
      </c>
      <c r="BP78" s="78"/>
      <c r="BQ78" s="78">
        <v>189.42</v>
      </c>
      <c r="BR78" s="78" t="s">
        <v>249</v>
      </c>
      <c r="BS78" s="78">
        <v>351</v>
      </c>
      <c r="BT78" s="78"/>
      <c r="BU78" s="78">
        <v>551.98</v>
      </c>
      <c r="BV78" s="78"/>
      <c r="BW78" s="78">
        <v>600.73</v>
      </c>
      <c r="BX78" s="78"/>
      <c r="BY78" s="78">
        <v>777.2</v>
      </c>
      <c r="BZ78" s="78"/>
      <c r="CA78" s="78">
        <v>400.09</v>
      </c>
      <c r="CB78" s="78" t="s">
        <v>249</v>
      </c>
      <c r="CC78" s="78">
        <v>799.31</v>
      </c>
      <c r="CD78" s="78"/>
      <c r="CE78" s="78">
        <v>217.15</v>
      </c>
      <c r="CF78" s="78" t="s">
        <v>249</v>
      </c>
      <c r="CG78" s="78">
        <v>366.34</v>
      </c>
      <c r="CH78" s="78"/>
      <c r="CI78" s="78">
        <v>433.88</v>
      </c>
      <c r="CJ78" s="78"/>
      <c r="CK78" s="78">
        <v>475.29</v>
      </c>
      <c r="CL78" s="78"/>
      <c r="CM78" s="78">
        <v>453.5</v>
      </c>
      <c r="CN78" s="78"/>
      <c r="CO78" s="78">
        <v>0</v>
      </c>
      <c r="CP78" s="78" t="s">
        <v>249</v>
      </c>
      <c r="CQ78" s="78">
        <v>431.33</v>
      </c>
      <c r="CR78" s="78"/>
      <c r="CS78" s="78">
        <v>385.35</v>
      </c>
      <c r="CT78" s="78"/>
      <c r="CU78" s="78"/>
      <c r="CV78" s="78"/>
    </row>
    <row r="79" spans="1:100" ht="15.5" x14ac:dyDescent="0.35">
      <c r="A79" s="78" t="s">
        <v>373</v>
      </c>
      <c r="B79" s="78" t="s">
        <v>316</v>
      </c>
      <c r="C79" s="78" t="s">
        <v>375</v>
      </c>
      <c r="D79" s="78">
        <v>48</v>
      </c>
      <c r="E79" s="78">
        <v>0</v>
      </c>
      <c r="F79" s="78" t="s">
        <v>248</v>
      </c>
      <c r="G79" s="78">
        <v>0</v>
      </c>
      <c r="H79" s="78" t="s">
        <v>248</v>
      </c>
      <c r="I79" s="78">
        <v>0</v>
      </c>
      <c r="J79" s="78"/>
      <c r="K79" s="78">
        <v>0</v>
      </c>
      <c r="L79" s="78" t="s">
        <v>248</v>
      </c>
      <c r="M79" s="78">
        <v>0</v>
      </c>
      <c r="N79" s="78" t="s">
        <v>248</v>
      </c>
      <c r="O79" s="78">
        <v>0</v>
      </c>
      <c r="P79" s="78" t="s">
        <v>248</v>
      </c>
      <c r="Q79" s="78">
        <v>100.81</v>
      </c>
      <c r="R79" s="78"/>
      <c r="S79" s="78">
        <v>345.61</v>
      </c>
      <c r="T79" s="78"/>
      <c r="U79" s="78">
        <v>334.66</v>
      </c>
      <c r="V79" s="78"/>
      <c r="W79" s="78">
        <v>333.8</v>
      </c>
      <c r="X79" s="78"/>
      <c r="Y79" s="78">
        <v>521.13</v>
      </c>
      <c r="Z79" s="78"/>
      <c r="AA79" s="78">
        <v>684.11</v>
      </c>
      <c r="AB79" s="78"/>
      <c r="AC79" s="78">
        <v>847.28</v>
      </c>
      <c r="AD79" s="78"/>
      <c r="AE79" s="78">
        <v>465.71</v>
      </c>
      <c r="AF79" s="78"/>
      <c r="AG79" s="78">
        <v>419.68</v>
      </c>
      <c r="AH79" s="78"/>
      <c r="AI79" s="78">
        <v>271.45999999999998</v>
      </c>
      <c r="AJ79" s="78"/>
      <c r="AK79" s="78">
        <v>183.04</v>
      </c>
      <c r="AL79" s="78"/>
      <c r="AM79" s="78">
        <v>340.47</v>
      </c>
      <c r="AN79" s="78"/>
      <c r="AO79" s="78">
        <v>273.58</v>
      </c>
      <c r="AP79" s="78"/>
      <c r="AQ79" s="78">
        <v>382.17</v>
      </c>
      <c r="AR79" s="78"/>
      <c r="AS79" s="78">
        <v>388.7</v>
      </c>
      <c r="AT79" s="78"/>
      <c r="AU79" s="78">
        <v>420.78</v>
      </c>
      <c r="AV79" s="78"/>
      <c r="AW79" s="78">
        <v>206.44</v>
      </c>
      <c r="AX79" s="78" t="s">
        <v>249</v>
      </c>
      <c r="AY79" s="78">
        <v>511.85</v>
      </c>
      <c r="AZ79" s="78"/>
      <c r="BA79" s="78">
        <v>308.08</v>
      </c>
      <c r="BB79" s="78"/>
      <c r="BC79" s="78">
        <v>481.29</v>
      </c>
      <c r="BD79" s="78"/>
      <c r="BE79" s="78">
        <v>973.07</v>
      </c>
      <c r="BF79" s="78"/>
      <c r="BG79" s="78">
        <v>894.58</v>
      </c>
      <c r="BH79" s="78"/>
      <c r="BI79" s="78">
        <v>1347.71</v>
      </c>
      <c r="BJ79" s="78"/>
      <c r="BK79" s="78">
        <v>1304.82</v>
      </c>
      <c r="BL79" s="78"/>
      <c r="BM79" s="78">
        <v>1356.79</v>
      </c>
      <c r="BN79" s="78"/>
      <c r="BO79" s="78">
        <v>1528.9</v>
      </c>
      <c r="BP79" s="78"/>
      <c r="BQ79" s="78">
        <v>268.5</v>
      </c>
      <c r="BR79" s="78" t="s">
        <v>249</v>
      </c>
      <c r="BS79" s="78">
        <v>720.81</v>
      </c>
      <c r="BT79" s="78"/>
      <c r="BU79" s="78">
        <v>1047.8900000000001</v>
      </c>
      <c r="BV79" s="78"/>
      <c r="BW79" s="78">
        <v>1142.18</v>
      </c>
      <c r="BX79" s="78"/>
      <c r="BY79" s="78">
        <v>1399.88</v>
      </c>
      <c r="BZ79" s="78"/>
      <c r="CA79" s="78">
        <v>1546.19</v>
      </c>
      <c r="CB79" s="78" t="s">
        <v>249</v>
      </c>
      <c r="CC79" s="78">
        <v>1464.24</v>
      </c>
      <c r="CD79" s="78"/>
      <c r="CE79" s="78">
        <v>199.22</v>
      </c>
      <c r="CF79" s="78" t="s">
        <v>249</v>
      </c>
      <c r="CG79" s="78">
        <v>1207.3599999999999</v>
      </c>
      <c r="CH79" s="78"/>
      <c r="CI79" s="78">
        <v>1356.22</v>
      </c>
      <c r="CJ79" s="78"/>
      <c r="CK79" s="78">
        <v>1292.76</v>
      </c>
      <c r="CL79" s="78"/>
      <c r="CM79" s="78">
        <v>1227.07</v>
      </c>
      <c r="CN79" s="78"/>
      <c r="CO79" s="78">
        <v>296.64999999999998</v>
      </c>
      <c r="CP79" s="78" t="s">
        <v>249</v>
      </c>
      <c r="CQ79" s="78">
        <v>1210.32</v>
      </c>
      <c r="CR79" s="78"/>
      <c r="CS79" s="78">
        <v>1100.47</v>
      </c>
      <c r="CT79" s="78"/>
      <c r="CU79" s="78"/>
      <c r="CV79" s="78"/>
    </row>
    <row r="80" spans="1:100" ht="15.5" x14ac:dyDescent="0.35">
      <c r="A80" s="78" t="s">
        <v>376</v>
      </c>
      <c r="B80" s="78" t="s">
        <v>246</v>
      </c>
      <c r="C80" s="78" t="s">
        <v>377</v>
      </c>
      <c r="D80" s="78">
        <v>49</v>
      </c>
      <c r="E80" s="78">
        <v>0</v>
      </c>
      <c r="F80" s="78" t="s">
        <v>249</v>
      </c>
      <c r="G80" s="78">
        <v>0</v>
      </c>
      <c r="H80" s="78" t="s">
        <v>249</v>
      </c>
      <c r="I80" s="78">
        <v>0</v>
      </c>
      <c r="J80" s="78"/>
      <c r="K80" s="78">
        <v>0</v>
      </c>
      <c r="L80" s="78" t="s">
        <v>249</v>
      </c>
      <c r="M80" s="78">
        <v>0</v>
      </c>
      <c r="N80" s="78" t="s">
        <v>249</v>
      </c>
      <c r="O80" s="78">
        <v>0</v>
      </c>
      <c r="P80" s="78" t="s">
        <v>249</v>
      </c>
      <c r="Q80" s="78">
        <v>0</v>
      </c>
      <c r="R80" s="78"/>
      <c r="S80" s="78">
        <v>0</v>
      </c>
      <c r="T80" s="78"/>
      <c r="U80" s="78">
        <v>6.83</v>
      </c>
      <c r="V80" s="78"/>
      <c r="W80" s="78">
        <v>2.87</v>
      </c>
      <c r="X80" s="78"/>
      <c r="Y80" s="78">
        <v>39.29</v>
      </c>
      <c r="Z80" s="78"/>
      <c r="AA80" s="78">
        <v>40.590000000000003</v>
      </c>
      <c r="AB80" s="78"/>
      <c r="AC80" s="78">
        <v>60.64</v>
      </c>
      <c r="AD80" s="78"/>
      <c r="AE80" s="78">
        <v>57.97</v>
      </c>
      <c r="AF80" s="78"/>
      <c r="AG80" s="78">
        <v>54.28</v>
      </c>
      <c r="AH80" s="78"/>
      <c r="AI80" s="78">
        <v>27.17</v>
      </c>
      <c r="AJ80" s="78"/>
      <c r="AK80" s="78">
        <v>11.34</v>
      </c>
      <c r="AL80" s="78"/>
      <c r="AM80" s="78">
        <v>44.08</v>
      </c>
      <c r="AN80" s="78"/>
      <c r="AO80" s="78">
        <v>50.28</v>
      </c>
      <c r="AP80" s="78"/>
      <c r="AQ80" s="78">
        <v>65.930000000000007</v>
      </c>
      <c r="AR80" s="78"/>
      <c r="AS80" s="78">
        <v>84.96</v>
      </c>
      <c r="AT80" s="78"/>
      <c r="AU80" s="78">
        <v>133.84</v>
      </c>
      <c r="AV80" s="78"/>
      <c r="AW80" s="78">
        <v>0</v>
      </c>
      <c r="AX80" s="78" t="s">
        <v>249</v>
      </c>
      <c r="AY80" s="78">
        <v>320.76</v>
      </c>
      <c r="AZ80" s="78"/>
      <c r="BA80" s="78">
        <v>247.62</v>
      </c>
      <c r="BB80" s="78"/>
      <c r="BC80" s="78">
        <v>243.04</v>
      </c>
      <c r="BD80" s="78"/>
      <c r="BE80" s="78">
        <v>311.5</v>
      </c>
      <c r="BF80" s="78"/>
      <c r="BG80" s="78">
        <v>329.41</v>
      </c>
      <c r="BH80" s="78"/>
      <c r="BI80" s="78">
        <v>337.25</v>
      </c>
      <c r="BJ80" s="78"/>
      <c r="BK80" s="78">
        <v>354.91</v>
      </c>
      <c r="BL80" s="78"/>
      <c r="BM80" s="78">
        <v>350.35</v>
      </c>
      <c r="BN80" s="78"/>
      <c r="BO80" s="78">
        <v>307.52</v>
      </c>
      <c r="BP80" s="78"/>
      <c r="BQ80" s="78">
        <v>285.05</v>
      </c>
      <c r="BR80" s="78"/>
      <c r="BS80" s="78">
        <v>217.63</v>
      </c>
      <c r="BT80" s="78"/>
      <c r="BU80" s="78">
        <v>198.01</v>
      </c>
      <c r="BV80" s="78"/>
      <c r="BW80" s="78">
        <v>194.05</v>
      </c>
      <c r="BX80" s="78"/>
      <c r="BY80" s="78">
        <v>270.02999999999997</v>
      </c>
      <c r="BZ80" s="78"/>
      <c r="CA80" s="78">
        <v>278.79000000000002</v>
      </c>
      <c r="CB80" s="78"/>
      <c r="CC80" s="78">
        <v>269.43</v>
      </c>
      <c r="CD80" s="78"/>
      <c r="CE80" s="78">
        <v>195.43</v>
      </c>
      <c r="CF80" s="78"/>
      <c r="CG80" s="78">
        <v>286.64</v>
      </c>
      <c r="CH80" s="78"/>
      <c r="CI80" s="78">
        <v>311.57</v>
      </c>
      <c r="CJ80" s="78"/>
      <c r="CK80" s="78">
        <v>340.93</v>
      </c>
      <c r="CL80" s="78"/>
      <c r="CM80" s="78">
        <v>310.44</v>
      </c>
      <c r="CN80" s="78"/>
      <c r="CO80" s="78">
        <v>313.91000000000003</v>
      </c>
      <c r="CP80" s="78"/>
      <c r="CQ80" s="78">
        <v>352.94</v>
      </c>
      <c r="CR80" s="78"/>
      <c r="CS80" s="78">
        <v>271.72000000000003</v>
      </c>
      <c r="CT80" s="78"/>
      <c r="CU80" s="78"/>
      <c r="CV80" s="78"/>
    </row>
    <row r="81" spans="1:100" ht="15.5" x14ac:dyDescent="0.35">
      <c r="A81" s="78" t="s">
        <v>378</v>
      </c>
      <c r="B81" s="78" t="s">
        <v>246</v>
      </c>
      <c r="C81" s="78" t="s">
        <v>379</v>
      </c>
      <c r="D81" s="78">
        <v>50</v>
      </c>
      <c r="E81" s="78">
        <v>0</v>
      </c>
      <c r="F81" s="78" t="s">
        <v>248</v>
      </c>
      <c r="G81" s="78">
        <v>0</v>
      </c>
      <c r="H81" s="78" t="s">
        <v>248</v>
      </c>
      <c r="I81" s="78">
        <v>0</v>
      </c>
      <c r="J81" s="78"/>
      <c r="K81" s="78">
        <v>0</v>
      </c>
      <c r="L81" s="78" t="s">
        <v>248</v>
      </c>
      <c r="M81" s="78">
        <v>0</v>
      </c>
      <c r="N81" s="78" t="s">
        <v>248</v>
      </c>
      <c r="O81" s="78">
        <v>0</v>
      </c>
      <c r="P81" s="78" t="s">
        <v>248</v>
      </c>
      <c r="Q81" s="78">
        <v>139.57</v>
      </c>
      <c r="R81" s="78"/>
      <c r="S81" s="78">
        <v>211.73</v>
      </c>
      <c r="T81" s="78"/>
      <c r="U81" s="78">
        <v>308.27</v>
      </c>
      <c r="V81" s="78"/>
      <c r="W81" s="78">
        <v>319.35000000000002</v>
      </c>
      <c r="X81" s="78"/>
      <c r="Y81" s="78">
        <v>11.11</v>
      </c>
      <c r="Z81" s="78"/>
      <c r="AA81" s="78">
        <v>57.7</v>
      </c>
      <c r="AB81" s="78"/>
      <c r="AC81" s="78">
        <v>108.87</v>
      </c>
      <c r="AD81" s="78"/>
      <c r="AE81" s="78">
        <v>8.32</v>
      </c>
      <c r="AF81" s="78"/>
      <c r="AG81" s="78">
        <v>14.97</v>
      </c>
      <c r="AH81" s="78"/>
      <c r="AI81" s="78">
        <v>30.8</v>
      </c>
      <c r="AJ81" s="78"/>
      <c r="AK81" s="78">
        <v>33.01</v>
      </c>
      <c r="AL81" s="78"/>
      <c r="AM81" s="78">
        <v>50.89</v>
      </c>
      <c r="AN81" s="78"/>
      <c r="AO81" s="78">
        <v>123.25</v>
      </c>
      <c r="AP81" s="78"/>
      <c r="AQ81" s="78">
        <v>126.62</v>
      </c>
      <c r="AR81" s="78"/>
      <c r="AS81" s="78">
        <v>50.81</v>
      </c>
      <c r="AT81" s="78"/>
      <c r="AU81" s="78">
        <v>129.22</v>
      </c>
      <c r="AV81" s="78"/>
      <c r="AW81" s="78">
        <v>0</v>
      </c>
      <c r="AX81" s="78" t="s">
        <v>248</v>
      </c>
      <c r="AY81" s="78">
        <v>255.61</v>
      </c>
      <c r="AZ81" s="78"/>
      <c r="BA81" s="78">
        <v>85.7</v>
      </c>
      <c r="BB81" s="78"/>
      <c r="BC81" s="78">
        <v>205.03</v>
      </c>
      <c r="BD81" s="78"/>
      <c r="BE81" s="78">
        <v>306.45</v>
      </c>
      <c r="BF81" s="78"/>
      <c r="BG81" s="78">
        <v>296.32</v>
      </c>
      <c r="BH81" s="78"/>
      <c r="BI81" s="78">
        <v>306.32</v>
      </c>
      <c r="BJ81" s="78"/>
      <c r="BK81" s="78">
        <v>309.41000000000003</v>
      </c>
      <c r="BL81" s="78"/>
      <c r="BM81" s="78">
        <v>110.9</v>
      </c>
      <c r="BN81" s="78"/>
      <c r="BO81" s="78">
        <v>211.63</v>
      </c>
      <c r="BP81" s="78"/>
      <c r="BQ81" s="78">
        <v>0</v>
      </c>
      <c r="BR81" s="78" t="s">
        <v>248</v>
      </c>
      <c r="BS81" s="78">
        <v>102.08</v>
      </c>
      <c r="BT81" s="78"/>
      <c r="BU81" s="78">
        <v>175.04</v>
      </c>
      <c r="BV81" s="78"/>
      <c r="BW81" s="78">
        <v>192.21</v>
      </c>
      <c r="BX81" s="78"/>
      <c r="BY81" s="78">
        <v>219.19</v>
      </c>
      <c r="BZ81" s="78"/>
      <c r="CA81" s="78">
        <v>0</v>
      </c>
      <c r="CB81" s="78" t="s">
        <v>248</v>
      </c>
      <c r="CC81" s="78">
        <v>140.41999999999999</v>
      </c>
      <c r="CD81" s="78"/>
      <c r="CE81" s="78">
        <v>0</v>
      </c>
      <c r="CF81" s="78" t="s">
        <v>248</v>
      </c>
      <c r="CG81" s="78">
        <v>14.93</v>
      </c>
      <c r="CH81" s="78"/>
      <c r="CI81" s="78">
        <v>25.51</v>
      </c>
      <c r="CJ81" s="78"/>
      <c r="CK81" s="78">
        <v>16.260000000000002</v>
      </c>
      <c r="CL81" s="78"/>
      <c r="CM81" s="78">
        <v>11.78</v>
      </c>
      <c r="CN81" s="78"/>
      <c r="CO81" s="78">
        <v>0</v>
      </c>
      <c r="CP81" s="78" t="s">
        <v>249</v>
      </c>
      <c r="CQ81" s="78">
        <v>65.27</v>
      </c>
      <c r="CR81" s="78"/>
      <c r="CS81" s="78">
        <v>72.19</v>
      </c>
      <c r="CT81" s="78"/>
      <c r="CU81" s="78"/>
      <c r="CV81" s="78"/>
    </row>
    <row r="82" spans="1:100" ht="15.5" x14ac:dyDescent="0.35">
      <c r="A82" s="78" t="s">
        <v>380</v>
      </c>
      <c r="B82" s="78" t="s">
        <v>374</v>
      </c>
      <c r="C82" s="78" t="s">
        <v>381</v>
      </c>
      <c r="D82" s="78">
        <v>50.5</v>
      </c>
      <c r="E82" s="78">
        <v>0</v>
      </c>
      <c r="F82" s="78" t="s">
        <v>248</v>
      </c>
      <c r="G82" s="78">
        <v>0</v>
      </c>
      <c r="H82" s="78" t="s">
        <v>248</v>
      </c>
      <c r="I82" s="78">
        <v>0</v>
      </c>
      <c r="J82" s="78"/>
      <c r="K82" s="78">
        <v>0</v>
      </c>
      <c r="L82" s="78" t="s">
        <v>248</v>
      </c>
      <c r="M82" s="78">
        <v>0</v>
      </c>
      <c r="N82" s="78" t="s">
        <v>248</v>
      </c>
      <c r="O82" s="78">
        <v>0</v>
      </c>
      <c r="P82" s="78" t="s">
        <v>248</v>
      </c>
      <c r="Q82" s="78">
        <v>4.66</v>
      </c>
      <c r="R82" s="78"/>
      <c r="S82" s="78">
        <v>3.6</v>
      </c>
      <c r="T82" s="78"/>
      <c r="U82" s="78">
        <v>2.21</v>
      </c>
      <c r="V82" s="78"/>
      <c r="W82" s="78">
        <v>3.81</v>
      </c>
      <c r="X82" s="78"/>
      <c r="Y82" s="78">
        <v>4.2</v>
      </c>
      <c r="Z82" s="78"/>
      <c r="AA82" s="78">
        <v>3.97</v>
      </c>
      <c r="AB82" s="78"/>
      <c r="AC82" s="78">
        <v>5.01</v>
      </c>
      <c r="AD82" s="78"/>
      <c r="AE82" s="78">
        <v>4.8899999999999997</v>
      </c>
      <c r="AF82" s="78"/>
      <c r="AG82" s="78">
        <v>5.29</v>
      </c>
      <c r="AH82" s="78"/>
      <c r="AI82" s="78">
        <v>5.74</v>
      </c>
      <c r="AJ82" s="78"/>
      <c r="AK82" s="78">
        <v>6.27</v>
      </c>
      <c r="AL82" s="78"/>
      <c r="AM82" s="78">
        <v>5.52</v>
      </c>
      <c r="AN82" s="78"/>
      <c r="AO82" s="78">
        <v>3.42</v>
      </c>
      <c r="AP82" s="78"/>
      <c r="AQ82" s="78">
        <v>2.37</v>
      </c>
      <c r="AR82" s="78"/>
      <c r="AS82" s="78">
        <v>3.54</v>
      </c>
      <c r="AT82" s="78"/>
      <c r="AU82" s="78">
        <v>4.2699999999999996</v>
      </c>
      <c r="AV82" s="78"/>
      <c r="AW82" s="78">
        <v>1.73</v>
      </c>
      <c r="AX82" s="78"/>
      <c r="AY82" s="78">
        <v>2.7</v>
      </c>
      <c r="AZ82" s="78"/>
      <c r="BA82" s="78">
        <v>0</v>
      </c>
      <c r="BB82" s="78"/>
      <c r="BC82" s="78">
        <v>0</v>
      </c>
      <c r="BD82" s="78"/>
      <c r="BE82" s="78">
        <v>0</v>
      </c>
      <c r="BF82" s="78"/>
      <c r="BG82" s="78">
        <v>0</v>
      </c>
      <c r="BH82" s="78"/>
      <c r="BI82" s="78">
        <v>0</v>
      </c>
      <c r="BJ82" s="78"/>
      <c r="BK82" s="78">
        <v>0</v>
      </c>
      <c r="BL82" s="78"/>
      <c r="BM82" s="78">
        <v>0</v>
      </c>
      <c r="BN82" s="78"/>
      <c r="BO82" s="78">
        <v>0</v>
      </c>
      <c r="BP82" s="78"/>
      <c r="BQ82" s="78">
        <v>0</v>
      </c>
      <c r="BR82" s="78" t="s">
        <v>248</v>
      </c>
      <c r="BS82" s="78">
        <v>0</v>
      </c>
      <c r="BT82" s="78"/>
      <c r="BU82" s="78">
        <v>0.38</v>
      </c>
      <c r="BV82" s="78"/>
      <c r="BW82" s="78">
        <v>2.4300000000000002</v>
      </c>
      <c r="BX82" s="78"/>
      <c r="BY82" s="78">
        <v>2.98</v>
      </c>
      <c r="BZ82" s="78"/>
      <c r="CA82" s="78">
        <v>3.32</v>
      </c>
      <c r="CB82" s="78"/>
      <c r="CC82" s="78">
        <v>5.26</v>
      </c>
      <c r="CD82" s="78"/>
      <c r="CE82" s="78">
        <v>0</v>
      </c>
      <c r="CF82" s="78" t="s">
        <v>248</v>
      </c>
      <c r="CG82" s="78">
        <v>19.399999999999999</v>
      </c>
      <c r="CH82" s="78"/>
      <c r="CI82" s="78">
        <v>21.54</v>
      </c>
      <c r="CJ82" s="78"/>
      <c r="CK82" s="78">
        <v>0</v>
      </c>
      <c r="CL82" s="78"/>
      <c r="CM82" s="78">
        <v>0</v>
      </c>
      <c r="CN82" s="78"/>
      <c r="CO82" s="78">
        <v>0</v>
      </c>
      <c r="CP82" s="78"/>
      <c r="CQ82" s="78">
        <v>0</v>
      </c>
      <c r="CR82" s="78"/>
      <c r="CS82" s="78">
        <v>0</v>
      </c>
      <c r="CT82" s="78"/>
      <c r="CU82" s="78"/>
      <c r="CV82" s="78"/>
    </row>
    <row r="83" spans="1:100" ht="15.5" x14ac:dyDescent="0.35">
      <c r="A83" s="78" t="s">
        <v>380</v>
      </c>
      <c r="B83" s="78" t="s">
        <v>246</v>
      </c>
      <c r="C83" s="78" t="s">
        <v>381</v>
      </c>
      <c r="D83" s="78">
        <v>50.5</v>
      </c>
      <c r="E83" s="78">
        <v>0</v>
      </c>
      <c r="F83" s="78" t="s">
        <v>248</v>
      </c>
      <c r="G83" s="78">
        <v>0</v>
      </c>
      <c r="H83" s="78" t="s">
        <v>248</v>
      </c>
      <c r="I83" s="78">
        <v>0</v>
      </c>
      <c r="J83" s="78"/>
      <c r="K83" s="78">
        <v>0</v>
      </c>
      <c r="L83" s="78" t="s">
        <v>248</v>
      </c>
      <c r="M83" s="78">
        <v>0</v>
      </c>
      <c r="N83" s="78" t="s">
        <v>248</v>
      </c>
      <c r="O83" s="78">
        <v>0</v>
      </c>
      <c r="P83" s="78" t="s">
        <v>248</v>
      </c>
      <c r="Q83" s="78">
        <v>0</v>
      </c>
      <c r="R83" s="78"/>
      <c r="S83" s="78">
        <v>0</v>
      </c>
      <c r="T83" s="78"/>
      <c r="U83" s="78">
        <v>0</v>
      </c>
      <c r="V83" s="78"/>
      <c r="W83" s="78">
        <v>0</v>
      </c>
      <c r="X83" s="78"/>
      <c r="Y83" s="78">
        <v>0</v>
      </c>
      <c r="Z83" s="78"/>
      <c r="AA83" s="78">
        <v>0</v>
      </c>
      <c r="AB83" s="78"/>
      <c r="AC83" s="78">
        <v>0</v>
      </c>
      <c r="AD83" s="78"/>
      <c r="AE83" s="78">
        <v>0</v>
      </c>
      <c r="AF83" s="78"/>
      <c r="AG83" s="78">
        <v>0</v>
      </c>
      <c r="AH83" s="78"/>
      <c r="AI83" s="78">
        <v>0</v>
      </c>
      <c r="AJ83" s="78"/>
      <c r="AK83" s="78">
        <v>0</v>
      </c>
      <c r="AL83" s="78"/>
      <c r="AM83" s="78">
        <v>0</v>
      </c>
      <c r="AN83" s="78"/>
      <c r="AO83" s="78">
        <v>0</v>
      </c>
      <c r="AP83" s="78"/>
      <c r="AQ83" s="78">
        <v>0</v>
      </c>
      <c r="AR83" s="78"/>
      <c r="AS83" s="78">
        <v>0</v>
      </c>
      <c r="AT83" s="78"/>
      <c r="AU83" s="78">
        <v>0</v>
      </c>
      <c r="AV83" s="78"/>
      <c r="AW83" s="78">
        <v>0</v>
      </c>
      <c r="AX83" s="78"/>
      <c r="AY83" s="78">
        <v>0</v>
      </c>
      <c r="AZ83" s="78"/>
      <c r="BA83" s="78">
        <v>0</v>
      </c>
      <c r="BB83" s="78"/>
      <c r="BC83" s="78">
        <v>0</v>
      </c>
      <c r="BD83" s="78"/>
      <c r="BE83" s="78">
        <v>0</v>
      </c>
      <c r="BF83" s="78"/>
      <c r="BG83" s="78">
        <v>0</v>
      </c>
      <c r="BH83" s="78"/>
      <c r="BI83" s="78">
        <v>0</v>
      </c>
      <c r="BJ83" s="78"/>
      <c r="BK83" s="78">
        <v>0</v>
      </c>
      <c r="BL83" s="78"/>
      <c r="BM83" s="78">
        <v>0</v>
      </c>
      <c r="BN83" s="78"/>
      <c r="BO83" s="78">
        <v>0</v>
      </c>
      <c r="BP83" s="78"/>
      <c r="BQ83" s="78">
        <v>0</v>
      </c>
      <c r="BR83" s="78" t="s">
        <v>248</v>
      </c>
      <c r="BS83" s="78">
        <v>0</v>
      </c>
      <c r="BT83" s="78"/>
      <c r="BU83" s="78">
        <v>0</v>
      </c>
      <c r="BV83" s="78"/>
      <c r="BW83" s="78">
        <v>0</v>
      </c>
      <c r="BX83" s="78"/>
      <c r="BY83" s="78">
        <v>0</v>
      </c>
      <c r="BZ83" s="78"/>
      <c r="CA83" s="78">
        <v>0</v>
      </c>
      <c r="CB83" s="78"/>
      <c r="CC83" s="78">
        <v>0</v>
      </c>
      <c r="CD83" s="78"/>
      <c r="CE83" s="78">
        <v>0</v>
      </c>
      <c r="CF83" s="78" t="s">
        <v>248</v>
      </c>
      <c r="CG83" s="78">
        <v>0</v>
      </c>
      <c r="CH83" s="78"/>
      <c r="CI83" s="78">
        <v>0</v>
      </c>
      <c r="CJ83" s="78"/>
      <c r="CK83" s="78">
        <v>0</v>
      </c>
      <c r="CL83" s="78"/>
      <c r="CM83" s="78">
        <v>0</v>
      </c>
      <c r="CN83" s="78"/>
      <c r="CO83" s="78">
        <v>0</v>
      </c>
      <c r="CP83" s="78"/>
      <c r="CQ83" s="78">
        <v>0</v>
      </c>
      <c r="CR83" s="78"/>
      <c r="CS83" s="78">
        <v>0</v>
      </c>
      <c r="CT83" s="78"/>
      <c r="CU83" s="78"/>
      <c r="CV83" s="78"/>
    </row>
    <row r="84" spans="1:100" ht="15.5" x14ac:dyDescent="0.35">
      <c r="A84" s="78" t="s">
        <v>382</v>
      </c>
      <c r="B84" s="78" t="s">
        <v>316</v>
      </c>
      <c r="C84" s="78" t="s">
        <v>383</v>
      </c>
      <c r="D84" s="78">
        <v>51</v>
      </c>
      <c r="E84" s="78">
        <v>179.69</v>
      </c>
      <c r="F84" s="78"/>
      <c r="G84" s="78">
        <v>221.41</v>
      </c>
      <c r="H84" s="78"/>
      <c r="I84" s="78">
        <v>292.60000000000002</v>
      </c>
      <c r="J84" s="78"/>
      <c r="K84" s="78">
        <v>0</v>
      </c>
      <c r="L84" s="78" t="s">
        <v>248</v>
      </c>
      <c r="M84" s="78">
        <v>178.93</v>
      </c>
      <c r="N84" s="78"/>
      <c r="O84" s="78">
        <v>227.47</v>
      </c>
      <c r="P84" s="78"/>
      <c r="Q84" s="78">
        <v>305.45</v>
      </c>
      <c r="R84" s="78"/>
      <c r="S84" s="78">
        <v>327.51</v>
      </c>
      <c r="T84" s="78"/>
      <c r="U84" s="78">
        <v>321.94</v>
      </c>
      <c r="V84" s="78"/>
      <c r="W84" s="78">
        <v>241.92</v>
      </c>
      <c r="X84" s="78"/>
      <c r="Y84" s="78">
        <v>351.4</v>
      </c>
      <c r="Z84" s="78"/>
      <c r="AA84" s="78">
        <v>373.02</v>
      </c>
      <c r="AB84" s="78"/>
      <c r="AC84" s="78">
        <v>396.19</v>
      </c>
      <c r="AD84" s="78"/>
      <c r="AE84" s="78">
        <v>466.93</v>
      </c>
      <c r="AF84" s="78"/>
      <c r="AG84" s="78">
        <v>511.93</v>
      </c>
      <c r="AH84" s="78"/>
      <c r="AI84" s="78">
        <v>454.45</v>
      </c>
      <c r="AJ84" s="78"/>
      <c r="AK84" s="78">
        <v>431.29</v>
      </c>
      <c r="AL84" s="78"/>
      <c r="AM84" s="78">
        <v>396.2</v>
      </c>
      <c r="AN84" s="78"/>
      <c r="AO84" s="78">
        <v>361.84</v>
      </c>
      <c r="AP84" s="78"/>
      <c r="AQ84" s="78">
        <v>312.58</v>
      </c>
      <c r="AR84" s="78"/>
      <c r="AS84" s="78">
        <v>267.58999999999997</v>
      </c>
      <c r="AT84" s="78"/>
      <c r="AU84" s="78">
        <v>287.94</v>
      </c>
      <c r="AV84" s="78"/>
      <c r="AW84" s="78">
        <v>289.41000000000003</v>
      </c>
      <c r="AX84" s="78"/>
      <c r="AY84" s="78">
        <v>310.49</v>
      </c>
      <c r="AZ84" s="78"/>
      <c r="BA84" s="78">
        <v>286.29000000000002</v>
      </c>
      <c r="BB84" s="78"/>
      <c r="BC84" s="78">
        <v>197.6</v>
      </c>
      <c r="BD84" s="78"/>
      <c r="BE84" s="78">
        <v>259.97000000000003</v>
      </c>
      <c r="BF84" s="78"/>
      <c r="BG84" s="78">
        <v>125.86</v>
      </c>
      <c r="BH84" s="78"/>
      <c r="BI84" s="78">
        <v>160.31</v>
      </c>
      <c r="BJ84" s="78"/>
      <c r="BK84" s="78">
        <v>180.59</v>
      </c>
      <c r="BL84" s="78"/>
      <c r="BM84" s="78">
        <v>220.81</v>
      </c>
      <c r="BN84" s="78"/>
      <c r="BO84" s="78">
        <v>214.73</v>
      </c>
      <c r="BP84" s="78"/>
      <c r="BQ84" s="78">
        <v>131.35</v>
      </c>
      <c r="BR84" s="78"/>
      <c r="BS84" s="78">
        <v>80.69</v>
      </c>
      <c r="BT84" s="78"/>
      <c r="BU84" s="78">
        <v>136.18</v>
      </c>
      <c r="BV84" s="78"/>
      <c r="BW84" s="78">
        <v>139.69</v>
      </c>
      <c r="BX84" s="78"/>
      <c r="BY84" s="78">
        <v>210.24</v>
      </c>
      <c r="BZ84" s="78"/>
      <c r="CA84" s="78">
        <v>215.49</v>
      </c>
      <c r="CB84" s="78"/>
      <c r="CC84" s="78">
        <v>246.72</v>
      </c>
      <c r="CD84" s="78"/>
      <c r="CE84" s="78">
        <v>241.1</v>
      </c>
      <c r="CF84" s="78"/>
      <c r="CG84" s="78">
        <v>103.81</v>
      </c>
      <c r="CH84" s="78"/>
      <c r="CI84" s="78">
        <v>142.54</v>
      </c>
      <c r="CJ84" s="78"/>
      <c r="CK84" s="78">
        <v>170.27</v>
      </c>
      <c r="CL84" s="78"/>
      <c r="CM84" s="78">
        <v>259.89</v>
      </c>
      <c r="CN84" s="78"/>
      <c r="CO84" s="78">
        <v>294.66000000000003</v>
      </c>
      <c r="CP84" s="78"/>
      <c r="CQ84" s="78">
        <v>442.83</v>
      </c>
      <c r="CR84" s="78"/>
      <c r="CS84" s="78">
        <v>525.03</v>
      </c>
      <c r="CT84" s="78"/>
      <c r="CU84" s="78"/>
      <c r="CV84" s="78"/>
    </row>
    <row r="85" spans="1:100" ht="15.5" x14ac:dyDescent="0.35">
      <c r="A85" s="78" t="s">
        <v>384</v>
      </c>
      <c r="B85" s="78" t="s">
        <v>316</v>
      </c>
      <c r="C85" s="78" t="s">
        <v>385</v>
      </c>
      <c r="D85" s="78">
        <v>52</v>
      </c>
      <c r="E85" s="78">
        <v>0</v>
      </c>
      <c r="F85" s="78" t="s">
        <v>249</v>
      </c>
      <c r="G85" s="78">
        <v>0</v>
      </c>
      <c r="H85" s="78" t="s">
        <v>249</v>
      </c>
      <c r="I85" s="78">
        <v>2452.12</v>
      </c>
      <c r="J85" s="78"/>
      <c r="K85" s="78">
        <v>0</v>
      </c>
      <c r="L85" s="78" t="s">
        <v>248</v>
      </c>
      <c r="M85" s="78">
        <v>1816</v>
      </c>
      <c r="N85" s="78"/>
      <c r="O85" s="78">
        <v>2320.37</v>
      </c>
      <c r="P85" s="78"/>
      <c r="Q85" s="78">
        <v>2822.46</v>
      </c>
      <c r="R85" s="78"/>
      <c r="S85" s="78">
        <v>2899.46</v>
      </c>
      <c r="T85" s="78"/>
      <c r="U85" s="78">
        <v>2989.1</v>
      </c>
      <c r="V85" s="78"/>
      <c r="W85" s="78">
        <v>2941.55</v>
      </c>
      <c r="X85" s="78"/>
      <c r="Y85" s="78">
        <v>3241.13</v>
      </c>
      <c r="Z85" s="78"/>
      <c r="AA85" s="78">
        <v>3324.36</v>
      </c>
      <c r="AB85" s="78"/>
      <c r="AC85" s="78">
        <v>4007.25</v>
      </c>
      <c r="AD85" s="78"/>
      <c r="AE85" s="78">
        <v>4150.59</v>
      </c>
      <c r="AF85" s="78"/>
      <c r="AG85" s="78">
        <v>4469.5200000000004</v>
      </c>
      <c r="AH85" s="78"/>
      <c r="AI85" s="78">
        <v>4014.43</v>
      </c>
      <c r="AJ85" s="78"/>
      <c r="AK85" s="78">
        <v>3560.05</v>
      </c>
      <c r="AL85" s="78"/>
      <c r="AM85" s="78">
        <v>3831.47</v>
      </c>
      <c r="AN85" s="78"/>
      <c r="AO85" s="78">
        <v>3937.2</v>
      </c>
      <c r="AP85" s="78"/>
      <c r="AQ85" s="78">
        <v>3616.52</v>
      </c>
      <c r="AR85" s="78"/>
      <c r="AS85" s="78">
        <v>3335.41</v>
      </c>
      <c r="AT85" s="78"/>
      <c r="AU85" s="78">
        <v>3402.98</v>
      </c>
      <c r="AV85" s="78"/>
      <c r="AW85" s="78">
        <v>3711.64</v>
      </c>
      <c r="AX85" s="78"/>
      <c r="AY85" s="78">
        <v>3966.28</v>
      </c>
      <c r="AZ85" s="78"/>
      <c r="BA85" s="78">
        <v>3719.61</v>
      </c>
      <c r="BB85" s="78"/>
      <c r="BC85" s="78">
        <v>2896.12</v>
      </c>
      <c r="BD85" s="78"/>
      <c r="BE85" s="78">
        <v>3293.78</v>
      </c>
      <c r="BF85" s="78"/>
      <c r="BG85" s="78">
        <v>1513.37</v>
      </c>
      <c r="BH85" s="78"/>
      <c r="BI85" s="78">
        <v>2078.1999999999998</v>
      </c>
      <c r="BJ85" s="78"/>
      <c r="BK85" s="78">
        <v>2520.5300000000002</v>
      </c>
      <c r="BL85" s="78"/>
      <c r="BM85" s="78">
        <v>3000.27</v>
      </c>
      <c r="BN85" s="78"/>
      <c r="BO85" s="78">
        <v>3033.02</v>
      </c>
      <c r="BP85" s="78"/>
      <c r="BQ85" s="78">
        <v>1795.61</v>
      </c>
      <c r="BR85" s="78"/>
      <c r="BS85" s="78">
        <v>1957.52</v>
      </c>
      <c r="BT85" s="78"/>
      <c r="BU85" s="78">
        <v>2666.85</v>
      </c>
      <c r="BV85" s="78"/>
      <c r="BW85" s="78">
        <v>3032.58</v>
      </c>
      <c r="BX85" s="78"/>
      <c r="BY85" s="78">
        <v>2819.96</v>
      </c>
      <c r="BZ85" s="78"/>
      <c r="CA85" s="78">
        <v>2802.57</v>
      </c>
      <c r="CB85" s="78"/>
      <c r="CC85" s="78">
        <v>2533.41</v>
      </c>
      <c r="CD85" s="78"/>
      <c r="CE85" s="78">
        <v>3758.4</v>
      </c>
      <c r="CF85" s="78"/>
      <c r="CG85" s="78">
        <v>2563.8200000000002</v>
      </c>
      <c r="CH85" s="78"/>
      <c r="CI85" s="78">
        <v>2148.61</v>
      </c>
      <c r="CJ85" s="78"/>
      <c r="CK85" s="78">
        <v>2746.11</v>
      </c>
      <c r="CL85" s="78"/>
      <c r="CM85" s="78">
        <v>2781.47</v>
      </c>
      <c r="CN85" s="78"/>
      <c r="CO85" s="78">
        <v>3185.34</v>
      </c>
      <c r="CP85" s="78"/>
      <c r="CQ85" s="78">
        <v>3554.42</v>
      </c>
      <c r="CR85" s="78"/>
      <c r="CS85" s="78">
        <v>3050.73</v>
      </c>
      <c r="CT85" s="78" t="s">
        <v>249</v>
      </c>
      <c r="CU85" s="78"/>
      <c r="CV85" s="78"/>
    </row>
    <row r="86" spans="1:100" ht="15.5" x14ac:dyDescent="0.35">
      <c r="A86" s="78" t="s">
        <v>386</v>
      </c>
      <c r="B86" s="78" t="s">
        <v>316</v>
      </c>
      <c r="C86" s="78" t="s">
        <v>387</v>
      </c>
      <c r="D86" s="78">
        <v>53</v>
      </c>
      <c r="E86" s="78">
        <v>684.62</v>
      </c>
      <c r="F86" s="78"/>
      <c r="G86" s="78">
        <v>3.45</v>
      </c>
      <c r="H86" s="78"/>
      <c r="I86" s="78">
        <v>29.78</v>
      </c>
      <c r="J86" s="78"/>
      <c r="K86" s="78">
        <v>0</v>
      </c>
      <c r="L86" s="78" t="s">
        <v>248</v>
      </c>
      <c r="M86" s="78">
        <v>0.43</v>
      </c>
      <c r="N86" s="78"/>
      <c r="O86" s="78">
        <v>0</v>
      </c>
      <c r="P86" s="78"/>
      <c r="Q86" s="78">
        <v>13.46</v>
      </c>
      <c r="R86" s="78"/>
      <c r="S86" s="78">
        <v>9.01</v>
      </c>
      <c r="T86" s="78"/>
      <c r="U86" s="78">
        <v>7.75</v>
      </c>
      <c r="V86" s="78"/>
      <c r="W86" s="78">
        <v>99.12</v>
      </c>
      <c r="X86" s="78"/>
      <c r="Y86" s="78">
        <v>348.69</v>
      </c>
      <c r="Z86" s="78"/>
      <c r="AA86" s="78">
        <v>114.81</v>
      </c>
      <c r="AB86" s="78"/>
      <c r="AC86" s="78">
        <v>55.76</v>
      </c>
      <c r="AD86" s="78"/>
      <c r="AE86" s="78">
        <v>76.27</v>
      </c>
      <c r="AF86" s="78"/>
      <c r="AG86" s="78">
        <v>132.94999999999999</v>
      </c>
      <c r="AH86" s="78"/>
      <c r="AI86" s="78">
        <v>33.1</v>
      </c>
      <c r="AJ86" s="78"/>
      <c r="AK86" s="78">
        <v>23.51</v>
      </c>
      <c r="AL86" s="78"/>
      <c r="AM86" s="78">
        <v>25.64</v>
      </c>
      <c r="AN86" s="78"/>
      <c r="AO86" s="78">
        <v>14.7</v>
      </c>
      <c r="AP86" s="78"/>
      <c r="AQ86" s="78">
        <v>8.7899999999999991</v>
      </c>
      <c r="AR86" s="78"/>
      <c r="AS86" s="78">
        <v>33.119999999999997</v>
      </c>
      <c r="AT86" s="78"/>
      <c r="AU86" s="78">
        <v>72.87</v>
      </c>
      <c r="AV86" s="78"/>
      <c r="AW86" s="78">
        <v>193.58</v>
      </c>
      <c r="AX86" s="78"/>
      <c r="AY86" s="78">
        <v>407.46</v>
      </c>
      <c r="AZ86" s="78"/>
      <c r="BA86" s="78">
        <v>8.5500000000000007</v>
      </c>
      <c r="BB86" s="78"/>
      <c r="BC86" s="78">
        <v>13.2</v>
      </c>
      <c r="BD86" s="78"/>
      <c r="BE86" s="78">
        <v>80.12</v>
      </c>
      <c r="BF86" s="78"/>
      <c r="BG86" s="78">
        <v>151.02000000000001</v>
      </c>
      <c r="BH86" s="78"/>
      <c r="BI86" s="78">
        <v>170.8</v>
      </c>
      <c r="BJ86" s="78"/>
      <c r="BK86" s="78">
        <v>246.59</v>
      </c>
      <c r="BL86" s="78"/>
      <c r="BM86" s="78">
        <v>591.46</v>
      </c>
      <c r="BN86" s="78"/>
      <c r="BO86" s="78">
        <v>595.29999999999995</v>
      </c>
      <c r="BP86" s="78"/>
      <c r="BQ86" s="78">
        <v>315.58999999999997</v>
      </c>
      <c r="BR86" s="78"/>
      <c r="BS86" s="78">
        <v>165.08</v>
      </c>
      <c r="BT86" s="78"/>
      <c r="BU86" s="78">
        <v>228.68</v>
      </c>
      <c r="BV86" s="78"/>
      <c r="BW86" s="78">
        <v>414.96</v>
      </c>
      <c r="BX86" s="78"/>
      <c r="BY86" s="78">
        <v>477.06</v>
      </c>
      <c r="BZ86" s="78"/>
      <c r="CA86" s="78">
        <v>658.83</v>
      </c>
      <c r="CB86" s="78"/>
      <c r="CC86" s="78">
        <v>1127.6099999999999</v>
      </c>
      <c r="CD86" s="78"/>
      <c r="CE86" s="78">
        <v>909.89</v>
      </c>
      <c r="CF86" s="78"/>
      <c r="CG86" s="78">
        <v>105.55</v>
      </c>
      <c r="CH86" s="78"/>
      <c r="CI86" s="78">
        <v>210.49</v>
      </c>
      <c r="CJ86" s="78"/>
      <c r="CK86" s="78">
        <v>395.95</v>
      </c>
      <c r="CL86" s="78"/>
      <c r="CM86" s="78">
        <v>435.51</v>
      </c>
      <c r="CN86" s="78"/>
      <c r="CO86" s="78">
        <v>620.74</v>
      </c>
      <c r="CP86" s="78"/>
      <c r="CQ86" s="78">
        <v>668.69</v>
      </c>
      <c r="CR86" s="78"/>
      <c r="CS86" s="78">
        <v>502.01</v>
      </c>
      <c r="CT86" s="78"/>
      <c r="CU86" s="78"/>
      <c r="CV86" s="78"/>
    </row>
    <row r="87" spans="1:100" ht="15.5" x14ac:dyDescent="0.35">
      <c r="A87" s="78" t="s">
        <v>388</v>
      </c>
      <c r="B87" s="78" t="s">
        <v>316</v>
      </c>
      <c r="C87" s="78" t="s">
        <v>389</v>
      </c>
      <c r="D87" s="78">
        <v>54</v>
      </c>
      <c r="E87" s="78">
        <v>51.14</v>
      </c>
      <c r="F87" s="78"/>
      <c r="G87" s="78">
        <v>0</v>
      </c>
      <c r="H87" s="78"/>
      <c r="I87" s="78">
        <v>1.61</v>
      </c>
      <c r="J87" s="78"/>
      <c r="K87" s="78">
        <v>0</v>
      </c>
      <c r="L87" s="78" t="s">
        <v>248</v>
      </c>
      <c r="M87" s="78">
        <v>0</v>
      </c>
      <c r="N87" s="78"/>
      <c r="O87" s="78">
        <v>0</v>
      </c>
      <c r="P87" s="78"/>
      <c r="Q87" s="78">
        <v>0</v>
      </c>
      <c r="R87" s="78"/>
      <c r="S87" s="78">
        <v>0</v>
      </c>
      <c r="T87" s="78"/>
      <c r="U87" s="78">
        <v>0</v>
      </c>
      <c r="V87" s="78"/>
      <c r="W87" s="78">
        <v>59.88</v>
      </c>
      <c r="X87" s="78"/>
      <c r="Y87" s="78">
        <v>173.85</v>
      </c>
      <c r="Z87" s="78"/>
      <c r="AA87" s="78">
        <v>178.46</v>
      </c>
      <c r="AB87" s="78"/>
      <c r="AC87" s="78">
        <v>145.52000000000001</v>
      </c>
      <c r="AD87" s="78"/>
      <c r="AE87" s="78">
        <v>137.74</v>
      </c>
      <c r="AF87" s="78"/>
      <c r="AG87" s="78">
        <v>90.23</v>
      </c>
      <c r="AH87" s="78"/>
      <c r="AI87" s="78">
        <v>51.61</v>
      </c>
      <c r="AJ87" s="78"/>
      <c r="AK87" s="78">
        <v>7.28</v>
      </c>
      <c r="AL87" s="78"/>
      <c r="AM87" s="78">
        <v>22.09</v>
      </c>
      <c r="AN87" s="78"/>
      <c r="AO87" s="78">
        <v>15.29</v>
      </c>
      <c r="AP87" s="78"/>
      <c r="AQ87" s="78">
        <v>17.03</v>
      </c>
      <c r="AR87" s="78"/>
      <c r="AS87" s="78">
        <v>72.16</v>
      </c>
      <c r="AT87" s="78"/>
      <c r="AU87" s="78">
        <v>107.46</v>
      </c>
      <c r="AV87" s="78"/>
      <c r="AW87" s="78">
        <v>157.31</v>
      </c>
      <c r="AX87" s="78"/>
      <c r="AY87" s="78">
        <v>311.04000000000002</v>
      </c>
      <c r="AZ87" s="78"/>
      <c r="BA87" s="78">
        <v>17.59</v>
      </c>
      <c r="BB87" s="78"/>
      <c r="BC87" s="78">
        <v>90.82</v>
      </c>
      <c r="BD87" s="78"/>
      <c r="BE87" s="78">
        <v>118.15</v>
      </c>
      <c r="BF87" s="78"/>
      <c r="BG87" s="78">
        <v>137.71</v>
      </c>
      <c r="BH87" s="78"/>
      <c r="BI87" s="78">
        <v>146.09</v>
      </c>
      <c r="BJ87" s="78"/>
      <c r="BK87" s="78">
        <v>188.14</v>
      </c>
      <c r="BL87" s="78"/>
      <c r="BM87" s="78">
        <v>198.46</v>
      </c>
      <c r="BN87" s="78"/>
      <c r="BO87" s="78">
        <v>231.16</v>
      </c>
      <c r="BP87" s="78"/>
      <c r="BQ87" s="78">
        <v>74.069999999999993</v>
      </c>
      <c r="BR87" s="78"/>
      <c r="BS87" s="78">
        <v>40.57</v>
      </c>
      <c r="BT87" s="78"/>
      <c r="BU87" s="78">
        <v>52.77</v>
      </c>
      <c r="BV87" s="78"/>
      <c r="BW87" s="78">
        <v>134.94999999999999</v>
      </c>
      <c r="BX87" s="78"/>
      <c r="BY87" s="78">
        <v>110.46</v>
      </c>
      <c r="BZ87" s="78"/>
      <c r="CA87" s="78">
        <v>154.53</v>
      </c>
      <c r="CB87" s="78"/>
      <c r="CC87" s="78">
        <v>259.41000000000003</v>
      </c>
      <c r="CD87" s="78"/>
      <c r="CE87" s="78">
        <v>268.3</v>
      </c>
      <c r="CF87" s="78"/>
      <c r="CG87" s="78">
        <v>28.16</v>
      </c>
      <c r="CH87" s="78"/>
      <c r="CI87" s="78">
        <v>60.88</v>
      </c>
      <c r="CJ87" s="78"/>
      <c r="CK87" s="78">
        <v>170.75</v>
      </c>
      <c r="CL87" s="78"/>
      <c r="CM87" s="78">
        <v>223.52</v>
      </c>
      <c r="CN87" s="78"/>
      <c r="CO87" s="78">
        <v>279.48</v>
      </c>
      <c r="CP87" s="78"/>
      <c r="CQ87" s="78">
        <v>319.16000000000003</v>
      </c>
      <c r="CR87" s="78"/>
      <c r="CS87" s="78">
        <v>294.61</v>
      </c>
      <c r="CT87" s="78"/>
      <c r="CU87" s="78"/>
      <c r="CV87" s="78"/>
    </row>
    <row r="88" spans="1:100" ht="15.5" x14ac:dyDescent="0.35">
      <c r="A88" s="78" t="s">
        <v>390</v>
      </c>
      <c r="B88" s="78" t="s">
        <v>316</v>
      </c>
      <c r="C88" s="78" t="s">
        <v>391</v>
      </c>
      <c r="D88" s="78">
        <v>55</v>
      </c>
      <c r="E88" s="78">
        <v>0</v>
      </c>
      <c r="F88" s="78"/>
      <c r="G88" s="78">
        <v>0</v>
      </c>
      <c r="H88" s="78"/>
      <c r="I88" s="78">
        <v>0</v>
      </c>
      <c r="J88" s="78"/>
      <c r="K88" s="78">
        <v>0</v>
      </c>
      <c r="L88" s="78" t="s">
        <v>248</v>
      </c>
      <c r="M88" s="78">
        <v>0</v>
      </c>
      <c r="N88" s="78"/>
      <c r="O88" s="78">
        <v>0</v>
      </c>
      <c r="P88" s="78"/>
      <c r="Q88" s="78">
        <v>0</v>
      </c>
      <c r="R88" s="78"/>
      <c r="S88" s="78">
        <v>0</v>
      </c>
      <c r="T88" s="78"/>
      <c r="U88" s="78">
        <v>0</v>
      </c>
      <c r="V88" s="78"/>
      <c r="W88" s="78">
        <v>0</v>
      </c>
      <c r="X88" s="78"/>
      <c r="Y88" s="78">
        <v>0</v>
      </c>
      <c r="Z88" s="78"/>
      <c r="AA88" s="78">
        <v>0</v>
      </c>
      <c r="AB88" s="78"/>
      <c r="AC88" s="78">
        <v>0</v>
      </c>
      <c r="AD88" s="78"/>
      <c r="AE88" s="78">
        <v>0</v>
      </c>
      <c r="AF88" s="78"/>
      <c r="AG88" s="78">
        <v>0</v>
      </c>
      <c r="AH88" s="78"/>
      <c r="AI88" s="78">
        <v>0</v>
      </c>
      <c r="AJ88" s="78"/>
      <c r="AK88" s="78">
        <v>0</v>
      </c>
      <c r="AL88" s="78"/>
      <c r="AM88" s="78">
        <v>0</v>
      </c>
      <c r="AN88" s="78"/>
      <c r="AO88" s="78">
        <v>0</v>
      </c>
      <c r="AP88" s="78"/>
      <c r="AQ88" s="78">
        <v>0</v>
      </c>
      <c r="AR88" s="78"/>
      <c r="AS88" s="78">
        <v>0</v>
      </c>
      <c r="AT88" s="78"/>
      <c r="AU88" s="78">
        <v>0</v>
      </c>
      <c r="AV88" s="78"/>
      <c r="AW88" s="78">
        <v>0</v>
      </c>
      <c r="AX88" s="78"/>
      <c r="AY88" s="78">
        <v>0</v>
      </c>
      <c r="AZ88" s="78"/>
      <c r="BA88" s="78">
        <v>0</v>
      </c>
      <c r="BB88" s="78"/>
      <c r="BC88" s="78">
        <v>0</v>
      </c>
      <c r="BD88" s="78"/>
      <c r="BE88" s="78">
        <v>1.71</v>
      </c>
      <c r="BF88" s="78"/>
      <c r="BG88" s="78">
        <v>0</v>
      </c>
      <c r="BH88" s="78"/>
      <c r="BI88" s="78">
        <v>0</v>
      </c>
      <c r="BJ88" s="78"/>
      <c r="BK88" s="78">
        <v>3.17</v>
      </c>
      <c r="BL88" s="78"/>
      <c r="BM88" s="78">
        <v>3.47</v>
      </c>
      <c r="BN88" s="78"/>
      <c r="BO88" s="78">
        <v>2.2000000000000002</v>
      </c>
      <c r="BP88" s="78"/>
      <c r="BQ88" s="78">
        <v>9.06</v>
      </c>
      <c r="BR88" s="78"/>
      <c r="BS88" s="78">
        <v>2.5499999999999998</v>
      </c>
      <c r="BT88" s="78"/>
      <c r="BU88" s="78">
        <v>3.49</v>
      </c>
      <c r="BV88" s="78"/>
      <c r="BW88" s="78">
        <v>42.74</v>
      </c>
      <c r="BX88" s="78"/>
      <c r="BY88" s="78">
        <v>59</v>
      </c>
      <c r="BZ88" s="78"/>
      <c r="CA88" s="78">
        <v>52.72</v>
      </c>
      <c r="CB88" s="78"/>
      <c r="CC88" s="78">
        <v>71.28</v>
      </c>
      <c r="CD88" s="78"/>
      <c r="CE88" s="78">
        <v>68.5</v>
      </c>
      <c r="CF88" s="78"/>
      <c r="CG88" s="78">
        <v>93.76</v>
      </c>
      <c r="CH88" s="78"/>
      <c r="CI88" s="78">
        <v>92.68</v>
      </c>
      <c r="CJ88" s="78"/>
      <c r="CK88" s="78">
        <v>134.91</v>
      </c>
      <c r="CL88" s="78"/>
      <c r="CM88" s="78">
        <v>127.79</v>
      </c>
      <c r="CN88" s="78"/>
      <c r="CO88" s="78">
        <v>44.37</v>
      </c>
      <c r="CP88" s="78"/>
      <c r="CQ88" s="78">
        <v>95.03</v>
      </c>
      <c r="CR88" s="78"/>
      <c r="CS88" s="78">
        <v>23.87</v>
      </c>
      <c r="CT88" s="78"/>
      <c r="CU88" s="78"/>
      <c r="CV88" s="78"/>
    </row>
    <row r="89" spans="1:100" ht="15.5" x14ac:dyDescent="0.35">
      <c r="A89" s="78" t="s">
        <v>392</v>
      </c>
      <c r="B89" s="78" t="s">
        <v>316</v>
      </c>
      <c r="C89" s="78" t="s">
        <v>393</v>
      </c>
      <c r="D89" s="78">
        <v>56</v>
      </c>
      <c r="E89" s="78">
        <v>0</v>
      </c>
      <c r="F89" s="78" t="s">
        <v>249</v>
      </c>
      <c r="G89" s="78">
        <v>0</v>
      </c>
      <c r="H89" s="78" t="s">
        <v>249</v>
      </c>
      <c r="I89" s="78">
        <v>0</v>
      </c>
      <c r="J89" s="78" t="s">
        <v>249</v>
      </c>
      <c r="K89" s="78">
        <v>0</v>
      </c>
      <c r="L89" s="78" t="s">
        <v>248</v>
      </c>
      <c r="M89" s="78">
        <v>0</v>
      </c>
      <c r="N89" s="78" t="s">
        <v>249</v>
      </c>
      <c r="O89" s="78">
        <v>0</v>
      </c>
      <c r="P89" s="78" t="s">
        <v>249</v>
      </c>
      <c r="Q89" s="78">
        <v>0</v>
      </c>
      <c r="R89" s="78" t="s">
        <v>249</v>
      </c>
      <c r="S89" s="78">
        <v>0</v>
      </c>
      <c r="T89" s="78" t="s">
        <v>249</v>
      </c>
      <c r="U89" s="78">
        <v>0</v>
      </c>
      <c r="V89" s="78" t="s">
        <v>249</v>
      </c>
      <c r="W89" s="78">
        <v>0</v>
      </c>
      <c r="X89" s="78" t="s">
        <v>249</v>
      </c>
      <c r="Y89" s="78">
        <v>0</v>
      </c>
      <c r="Z89" s="78" t="s">
        <v>249</v>
      </c>
      <c r="AA89" s="78">
        <v>0</v>
      </c>
      <c r="AB89" s="78" t="s">
        <v>249</v>
      </c>
      <c r="AC89" s="78">
        <v>0</v>
      </c>
      <c r="AD89" s="78" t="s">
        <v>249</v>
      </c>
      <c r="AE89" s="78">
        <v>0</v>
      </c>
      <c r="AF89" s="78" t="s">
        <v>249</v>
      </c>
      <c r="AG89" s="78">
        <v>0</v>
      </c>
      <c r="AH89" s="78" t="s">
        <v>249</v>
      </c>
      <c r="AI89" s="78">
        <v>0</v>
      </c>
      <c r="AJ89" s="78" t="s">
        <v>249</v>
      </c>
      <c r="AK89" s="78">
        <v>0</v>
      </c>
      <c r="AL89" s="78" t="s">
        <v>249</v>
      </c>
      <c r="AM89" s="78">
        <v>0</v>
      </c>
      <c r="AN89" s="78" t="s">
        <v>249</v>
      </c>
      <c r="AO89" s="78">
        <v>0</v>
      </c>
      <c r="AP89" s="78" t="s">
        <v>249</v>
      </c>
      <c r="AQ89" s="78">
        <v>7.29</v>
      </c>
      <c r="AR89" s="78"/>
      <c r="AS89" s="78">
        <v>7.42</v>
      </c>
      <c r="AT89" s="78"/>
      <c r="AU89" s="78">
        <v>16.190000000000001</v>
      </c>
      <c r="AV89" s="78"/>
      <c r="AW89" s="78">
        <v>26.78</v>
      </c>
      <c r="AX89" s="78"/>
      <c r="AY89" s="78">
        <v>1.39</v>
      </c>
      <c r="AZ89" s="78"/>
      <c r="BA89" s="78">
        <v>0</v>
      </c>
      <c r="BB89" s="78"/>
      <c r="BC89" s="78">
        <v>9.57</v>
      </c>
      <c r="BD89" s="78"/>
      <c r="BE89" s="78">
        <v>32.729999999999997</v>
      </c>
      <c r="BF89" s="78"/>
      <c r="BG89" s="78">
        <v>3.12</v>
      </c>
      <c r="BH89" s="78"/>
      <c r="BI89" s="78">
        <v>29.68</v>
      </c>
      <c r="BJ89" s="78"/>
      <c r="BK89" s="78">
        <v>44.13</v>
      </c>
      <c r="BL89" s="78"/>
      <c r="BM89" s="78">
        <v>71.27</v>
      </c>
      <c r="BN89" s="78"/>
      <c r="BO89" s="78">
        <v>179.75</v>
      </c>
      <c r="BP89" s="78"/>
      <c r="BQ89" s="78">
        <v>121.44</v>
      </c>
      <c r="BR89" s="78"/>
      <c r="BS89" s="78">
        <v>35.17</v>
      </c>
      <c r="BT89" s="78"/>
      <c r="BU89" s="78">
        <v>32.42</v>
      </c>
      <c r="BV89" s="78"/>
      <c r="BW89" s="78">
        <v>164.63</v>
      </c>
      <c r="BX89" s="78"/>
      <c r="BY89" s="78">
        <v>69.069999999999993</v>
      </c>
      <c r="BZ89" s="78"/>
      <c r="CA89" s="78">
        <v>120.6</v>
      </c>
      <c r="CB89" s="78"/>
      <c r="CC89" s="78">
        <v>227.69</v>
      </c>
      <c r="CD89" s="78"/>
      <c r="CE89" s="78">
        <v>338.91</v>
      </c>
      <c r="CF89" s="78"/>
      <c r="CG89" s="78">
        <v>496.43</v>
      </c>
      <c r="CH89" s="78"/>
      <c r="CI89" s="78">
        <v>528.12</v>
      </c>
      <c r="CJ89" s="78"/>
      <c r="CK89" s="78">
        <v>608.37</v>
      </c>
      <c r="CL89" s="78"/>
      <c r="CM89" s="78">
        <v>586.33000000000004</v>
      </c>
      <c r="CN89" s="78"/>
      <c r="CO89" s="78">
        <v>813.37</v>
      </c>
      <c r="CP89" s="78"/>
      <c r="CQ89" s="78">
        <v>793.86</v>
      </c>
      <c r="CR89" s="78"/>
      <c r="CS89" s="78">
        <v>324.88</v>
      </c>
      <c r="CT89" s="78"/>
      <c r="CU89" s="78"/>
      <c r="CV89" s="78"/>
    </row>
    <row r="90" spans="1:100" ht="15.5" x14ac:dyDescent="0.35">
      <c r="A90" s="78" t="s">
        <v>394</v>
      </c>
      <c r="B90" s="78" t="s">
        <v>316</v>
      </c>
      <c r="C90" s="78" t="s">
        <v>395</v>
      </c>
      <c r="D90" s="78">
        <v>57</v>
      </c>
      <c r="E90" s="78">
        <v>580.16999999999996</v>
      </c>
      <c r="F90" s="78"/>
      <c r="G90" s="78">
        <v>61.12</v>
      </c>
      <c r="H90" s="78"/>
      <c r="I90" s="78">
        <v>50.32</v>
      </c>
      <c r="J90" s="78"/>
      <c r="K90" s="78">
        <v>0</v>
      </c>
      <c r="L90" s="78" t="s">
        <v>248</v>
      </c>
      <c r="M90" s="78">
        <v>1.99</v>
      </c>
      <c r="N90" s="78"/>
      <c r="O90" s="78">
        <v>4.0599999999999996</v>
      </c>
      <c r="P90" s="78"/>
      <c r="Q90" s="78">
        <v>10.23</v>
      </c>
      <c r="R90" s="78"/>
      <c r="S90" s="78">
        <v>10.35</v>
      </c>
      <c r="T90" s="78"/>
      <c r="U90" s="78">
        <v>10.25</v>
      </c>
      <c r="V90" s="78"/>
      <c r="W90" s="78">
        <v>43.1</v>
      </c>
      <c r="X90" s="78"/>
      <c r="Y90" s="78">
        <v>142.35</v>
      </c>
      <c r="Z90" s="78"/>
      <c r="AA90" s="78">
        <v>242.44</v>
      </c>
      <c r="AB90" s="78"/>
      <c r="AC90" s="78">
        <v>270.36</v>
      </c>
      <c r="AD90" s="78"/>
      <c r="AE90" s="78">
        <v>323.42</v>
      </c>
      <c r="AF90" s="78"/>
      <c r="AG90" s="78">
        <v>435.08</v>
      </c>
      <c r="AH90" s="78"/>
      <c r="AI90" s="78">
        <v>249.81</v>
      </c>
      <c r="AJ90" s="78"/>
      <c r="AK90" s="78">
        <v>143.96</v>
      </c>
      <c r="AL90" s="78"/>
      <c r="AM90" s="78">
        <v>142.26</v>
      </c>
      <c r="AN90" s="78"/>
      <c r="AO90" s="78">
        <v>175.01</v>
      </c>
      <c r="AP90" s="78"/>
      <c r="AQ90" s="78">
        <v>132.11000000000001</v>
      </c>
      <c r="AR90" s="78"/>
      <c r="AS90" s="78">
        <v>116.81</v>
      </c>
      <c r="AT90" s="78"/>
      <c r="AU90" s="78">
        <v>171.31</v>
      </c>
      <c r="AV90" s="78"/>
      <c r="AW90" s="78">
        <v>218.15</v>
      </c>
      <c r="AX90" s="78"/>
      <c r="AY90" s="78">
        <v>283.95</v>
      </c>
      <c r="AZ90" s="78"/>
      <c r="BA90" s="78">
        <v>180.86</v>
      </c>
      <c r="BB90" s="78"/>
      <c r="BC90" s="78">
        <v>179.29</v>
      </c>
      <c r="BD90" s="78"/>
      <c r="BE90" s="78">
        <v>227.22</v>
      </c>
      <c r="BF90" s="78"/>
      <c r="BG90" s="78">
        <v>113.61</v>
      </c>
      <c r="BH90" s="78"/>
      <c r="BI90" s="78">
        <v>112.56</v>
      </c>
      <c r="BJ90" s="78"/>
      <c r="BK90" s="78">
        <v>140.41</v>
      </c>
      <c r="BL90" s="78"/>
      <c r="BM90" s="78">
        <v>139.28</v>
      </c>
      <c r="BN90" s="78"/>
      <c r="BO90" s="78">
        <v>197.54</v>
      </c>
      <c r="BP90" s="78"/>
      <c r="BQ90" s="78">
        <v>78.88</v>
      </c>
      <c r="BR90" s="78"/>
      <c r="BS90" s="78">
        <v>41.38</v>
      </c>
      <c r="BT90" s="78"/>
      <c r="BU90" s="78">
        <v>72.459999999999994</v>
      </c>
      <c r="BV90" s="78"/>
      <c r="BW90" s="78">
        <v>133.41</v>
      </c>
      <c r="BX90" s="78"/>
      <c r="BY90" s="78">
        <v>204.99</v>
      </c>
      <c r="BZ90" s="78"/>
      <c r="CA90" s="78">
        <v>308.99</v>
      </c>
      <c r="CB90" s="78"/>
      <c r="CC90" s="78">
        <v>509.33</v>
      </c>
      <c r="CD90" s="78"/>
      <c r="CE90" s="78">
        <v>513.16</v>
      </c>
      <c r="CF90" s="78"/>
      <c r="CG90" s="78">
        <v>53.53</v>
      </c>
      <c r="CH90" s="78"/>
      <c r="CI90" s="78">
        <v>115.75</v>
      </c>
      <c r="CJ90" s="78"/>
      <c r="CK90" s="78">
        <v>217.1</v>
      </c>
      <c r="CL90" s="78"/>
      <c r="CM90" s="78">
        <v>327.48</v>
      </c>
      <c r="CN90" s="78"/>
      <c r="CO90" s="78">
        <v>350.45</v>
      </c>
      <c r="CP90" s="78"/>
      <c r="CQ90" s="78">
        <v>484.6</v>
      </c>
      <c r="CR90" s="78"/>
      <c r="CS90" s="78">
        <v>448.49</v>
      </c>
      <c r="CT90" s="78"/>
      <c r="CU90" s="78"/>
      <c r="CV90" s="78"/>
    </row>
    <row r="91" spans="1:100" ht="15.5" x14ac:dyDescent="0.35">
      <c r="A91" s="78" t="s">
        <v>396</v>
      </c>
      <c r="B91" s="78" t="s">
        <v>316</v>
      </c>
      <c r="C91" s="78" t="s">
        <v>397</v>
      </c>
      <c r="D91" s="78">
        <v>58</v>
      </c>
      <c r="E91" s="78">
        <v>3003.74</v>
      </c>
      <c r="F91" s="78"/>
      <c r="G91" s="78">
        <v>2712.63</v>
      </c>
      <c r="H91" s="78"/>
      <c r="I91" s="78">
        <v>2754.74</v>
      </c>
      <c r="J91" s="78"/>
      <c r="K91" s="78">
        <v>0</v>
      </c>
      <c r="L91" s="78" t="s">
        <v>248</v>
      </c>
      <c r="M91" s="78">
        <v>2361.59</v>
      </c>
      <c r="N91" s="78"/>
      <c r="O91" s="78">
        <v>2445.52</v>
      </c>
      <c r="P91" s="78"/>
      <c r="Q91" s="78">
        <v>2736.2</v>
      </c>
      <c r="R91" s="78"/>
      <c r="S91" s="78">
        <v>2847.35</v>
      </c>
      <c r="T91" s="78"/>
      <c r="U91" s="78">
        <v>2820.68</v>
      </c>
      <c r="V91" s="78"/>
      <c r="W91" s="78">
        <v>2913.01</v>
      </c>
      <c r="X91" s="78"/>
      <c r="Y91" s="78">
        <v>3667.03</v>
      </c>
      <c r="Z91" s="78"/>
      <c r="AA91" s="78">
        <v>3983.45</v>
      </c>
      <c r="AB91" s="78"/>
      <c r="AC91" s="78">
        <v>4286.53</v>
      </c>
      <c r="AD91" s="78"/>
      <c r="AE91" s="78">
        <v>4360.82</v>
      </c>
      <c r="AF91" s="78"/>
      <c r="AG91" s="78">
        <v>4430.45</v>
      </c>
      <c r="AH91" s="78"/>
      <c r="AI91" s="78">
        <v>4374.95</v>
      </c>
      <c r="AJ91" s="78"/>
      <c r="AK91" s="78">
        <v>4388.91</v>
      </c>
      <c r="AL91" s="78"/>
      <c r="AM91" s="78">
        <v>4302.83</v>
      </c>
      <c r="AN91" s="78"/>
      <c r="AO91" s="78">
        <v>4442.49</v>
      </c>
      <c r="AP91" s="78"/>
      <c r="AQ91" s="78">
        <v>4082.34</v>
      </c>
      <c r="AR91" s="78"/>
      <c r="AS91" s="78">
        <v>3584.49</v>
      </c>
      <c r="AT91" s="78"/>
      <c r="AU91" s="78">
        <v>3693.51</v>
      </c>
      <c r="AV91" s="78"/>
      <c r="AW91" s="78">
        <v>3849.57</v>
      </c>
      <c r="AX91" s="78"/>
      <c r="AY91" s="78">
        <v>3538.29</v>
      </c>
      <c r="AZ91" s="78"/>
      <c r="BA91" s="78">
        <v>3422.5</v>
      </c>
      <c r="BB91" s="78"/>
      <c r="BC91" s="78">
        <v>3054.85</v>
      </c>
      <c r="BD91" s="78"/>
      <c r="BE91" s="78">
        <v>2915.76</v>
      </c>
      <c r="BF91" s="78"/>
      <c r="BG91" s="78">
        <v>2183.4</v>
      </c>
      <c r="BH91" s="78"/>
      <c r="BI91" s="78">
        <v>2502.54</v>
      </c>
      <c r="BJ91" s="78"/>
      <c r="BK91" s="78">
        <v>3228.18</v>
      </c>
      <c r="BL91" s="78"/>
      <c r="BM91" s="78">
        <v>3521.48</v>
      </c>
      <c r="BN91" s="78"/>
      <c r="BO91" s="78">
        <v>3287.38</v>
      </c>
      <c r="BP91" s="78"/>
      <c r="BQ91" s="78">
        <v>2333.2399999999998</v>
      </c>
      <c r="BR91" s="78"/>
      <c r="BS91" s="78">
        <v>2132.7199999999998</v>
      </c>
      <c r="BT91" s="78"/>
      <c r="BU91" s="78">
        <v>2856.99</v>
      </c>
      <c r="BV91" s="78"/>
      <c r="BW91" s="78">
        <v>2886.17</v>
      </c>
      <c r="BX91" s="78"/>
      <c r="BY91" s="78">
        <v>3318.71</v>
      </c>
      <c r="BZ91" s="78"/>
      <c r="CA91" s="78">
        <v>2527.8200000000002</v>
      </c>
      <c r="CB91" s="78"/>
      <c r="CC91" s="78">
        <v>3029.9</v>
      </c>
      <c r="CD91" s="78"/>
      <c r="CE91" s="78">
        <v>3075.85</v>
      </c>
      <c r="CF91" s="78"/>
      <c r="CG91" s="78">
        <v>2034.51</v>
      </c>
      <c r="CH91" s="78"/>
      <c r="CI91" s="78">
        <v>3011.42</v>
      </c>
      <c r="CJ91" s="78"/>
      <c r="CK91" s="78">
        <v>3459.03</v>
      </c>
      <c r="CL91" s="78"/>
      <c r="CM91" s="78">
        <v>4415.66</v>
      </c>
      <c r="CN91" s="78"/>
      <c r="CO91" s="78">
        <v>4884.22</v>
      </c>
      <c r="CP91" s="78"/>
      <c r="CQ91" s="78">
        <v>5655.4</v>
      </c>
      <c r="CR91" s="78"/>
      <c r="CS91" s="78">
        <v>6229.71</v>
      </c>
      <c r="CT91" s="78"/>
      <c r="CU91" s="78"/>
      <c r="CV91" s="78"/>
    </row>
    <row r="92" spans="1:100" ht="15.5" x14ac:dyDescent="0.35">
      <c r="A92" s="78" t="s">
        <v>398</v>
      </c>
      <c r="B92" s="78" t="s">
        <v>316</v>
      </c>
      <c r="C92" s="78" t="s">
        <v>399</v>
      </c>
      <c r="D92" s="78">
        <v>59</v>
      </c>
      <c r="E92" s="78">
        <v>406.86</v>
      </c>
      <c r="F92" s="78"/>
      <c r="G92" s="78">
        <v>89.98</v>
      </c>
      <c r="H92" s="78"/>
      <c r="I92" s="78">
        <v>106.68</v>
      </c>
      <c r="J92" s="78"/>
      <c r="K92" s="78">
        <v>0</v>
      </c>
      <c r="L92" s="78" t="s">
        <v>248</v>
      </c>
      <c r="M92" s="78">
        <v>103.58</v>
      </c>
      <c r="N92" s="78"/>
      <c r="O92" s="78">
        <v>112.86</v>
      </c>
      <c r="P92" s="78"/>
      <c r="Q92" s="78">
        <v>178.62</v>
      </c>
      <c r="R92" s="78"/>
      <c r="S92" s="78">
        <v>175.56</v>
      </c>
      <c r="T92" s="78"/>
      <c r="U92" s="78">
        <v>172.79</v>
      </c>
      <c r="V92" s="78"/>
      <c r="W92" s="78">
        <v>190.36</v>
      </c>
      <c r="X92" s="78"/>
      <c r="Y92" s="78">
        <v>232.93</v>
      </c>
      <c r="Z92" s="78"/>
      <c r="AA92" s="78">
        <v>271.91000000000003</v>
      </c>
      <c r="AB92" s="78"/>
      <c r="AC92" s="78">
        <v>267.44</v>
      </c>
      <c r="AD92" s="78"/>
      <c r="AE92" s="78">
        <v>274.08</v>
      </c>
      <c r="AF92" s="78"/>
      <c r="AG92" s="78">
        <v>281.5</v>
      </c>
      <c r="AH92" s="78"/>
      <c r="AI92" s="78">
        <v>295.97000000000003</v>
      </c>
      <c r="AJ92" s="78"/>
      <c r="AK92" s="78">
        <v>302.33</v>
      </c>
      <c r="AL92" s="78"/>
      <c r="AM92" s="78">
        <v>306.87</v>
      </c>
      <c r="AN92" s="78"/>
      <c r="AO92" s="78">
        <v>339.5</v>
      </c>
      <c r="AP92" s="78"/>
      <c r="AQ92" s="78">
        <v>302.79000000000002</v>
      </c>
      <c r="AR92" s="78"/>
      <c r="AS92" s="78">
        <v>264.55</v>
      </c>
      <c r="AT92" s="78"/>
      <c r="AU92" s="78">
        <v>308.39</v>
      </c>
      <c r="AV92" s="78"/>
      <c r="AW92" s="78">
        <v>324.20999999999998</v>
      </c>
      <c r="AX92" s="78"/>
      <c r="AY92" s="78">
        <v>373.04</v>
      </c>
      <c r="AZ92" s="78"/>
      <c r="BA92" s="78">
        <v>359.06</v>
      </c>
      <c r="BB92" s="78"/>
      <c r="BC92" s="78">
        <v>241.72</v>
      </c>
      <c r="BD92" s="78"/>
      <c r="BE92" s="78">
        <v>177.2</v>
      </c>
      <c r="BF92" s="78"/>
      <c r="BG92" s="78">
        <v>148.49</v>
      </c>
      <c r="BH92" s="78"/>
      <c r="BI92" s="78">
        <v>148.76</v>
      </c>
      <c r="BJ92" s="78"/>
      <c r="BK92" s="78">
        <v>186.81</v>
      </c>
      <c r="BL92" s="78"/>
      <c r="BM92" s="78">
        <v>228.31</v>
      </c>
      <c r="BN92" s="78"/>
      <c r="BO92" s="78">
        <v>253.1</v>
      </c>
      <c r="BP92" s="78"/>
      <c r="BQ92" s="78">
        <v>139.74</v>
      </c>
      <c r="BR92" s="78"/>
      <c r="BS92" s="78">
        <v>138.93</v>
      </c>
      <c r="BT92" s="78"/>
      <c r="BU92" s="78">
        <v>150.44999999999999</v>
      </c>
      <c r="BV92" s="78"/>
      <c r="BW92" s="78">
        <v>181.81</v>
      </c>
      <c r="BX92" s="78"/>
      <c r="BY92" s="78">
        <v>243.69</v>
      </c>
      <c r="BZ92" s="78"/>
      <c r="CA92" s="78">
        <v>195.51</v>
      </c>
      <c r="CB92" s="78"/>
      <c r="CC92" s="78">
        <v>248.86</v>
      </c>
      <c r="CD92" s="78"/>
      <c r="CE92" s="78">
        <v>166.7</v>
      </c>
      <c r="CF92" s="78"/>
      <c r="CG92" s="78">
        <v>86.86</v>
      </c>
      <c r="CH92" s="78"/>
      <c r="CI92" s="78">
        <v>135.06</v>
      </c>
      <c r="CJ92" s="78"/>
      <c r="CK92" s="78">
        <v>139.65</v>
      </c>
      <c r="CL92" s="78"/>
      <c r="CM92" s="78">
        <v>262.31</v>
      </c>
      <c r="CN92" s="78"/>
      <c r="CO92" s="78">
        <v>282.60000000000002</v>
      </c>
      <c r="CP92" s="78"/>
      <c r="CQ92" s="78">
        <v>378.58</v>
      </c>
      <c r="CR92" s="78"/>
      <c r="CS92" s="78">
        <v>433.64</v>
      </c>
      <c r="CT92" s="78"/>
      <c r="CU92" s="78"/>
      <c r="CV92" s="78"/>
    </row>
    <row r="93" spans="1:100" ht="15.5" x14ac:dyDescent="0.35">
      <c r="A93" s="78" t="s">
        <v>400</v>
      </c>
      <c r="B93" s="78" t="s">
        <v>316</v>
      </c>
      <c r="C93" s="78" t="s">
        <v>401</v>
      </c>
      <c r="D93" s="78">
        <v>60</v>
      </c>
      <c r="E93" s="78">
        <v>21.97</v>
      </c>
      <c r="F93" s="78"/>
      <c r="G93" s="78">
        <v>0.86</v>
      </c>
      <c r="H93" s="78"/>
      <c r="I93" s="78">
        <v>0</v>
      </c>
      <c r="J93" s="78"/>
      <c r="K93" s="78">
        <v>0</v>
      </c>
      <c r="L93" s="78" t="s">
        <v>248</v>
      </c>
      <c r="M93" s="78">
        <v>0</v>
      </c>
      <c r="N93" s="78"/>
      <c r="O93" s="78">
        <v>0</v>
      </c>
      <c r="P93" s="78"/>
      <c r="Q93" s="78">
        <v>0</v>
      </c>
      <c r="R93" s="78"/>
      <c r="S93" s="78">
        <v>0</v>
      </c>
      <c r="T93" s="78"/>
      <c r="U93" s="78">
        <v>0</v>
      </c>
      <c r="V93" s="78"/>
      <c r="W93" s="78">
        <v>0</v>
      </c>
      <c r="X93" s="78"/>
      <c r="Y93" s="78">
        <v>0</v>
      </c>
      <c r="Z93" s="78"/>
      <c r="AA93" s="78">
        <v>0</v>
      </c>
      <c r="AB93" s="78"/>
      <c r="AC93" s="78">
        <v>0</v>
      </c>
      <c r="AD93" s="78"/>
      <c r="AE93" s="78">
        <v>0</v>
      </c>
      <c r="AF93" s="78"/>
      <c r="AG93" s="78">
        <v>0</v>
      </c>
      <c r="AH93" s="78"/>
      <c r="AI93" s="78">
        <v>0</v>
      </c>
      <c r="AJ93" s="78"/>
      <c r="AK93" s="78">
        <v>0</v>
      </c>
      <c r="AL93" s="78"/>
      <c r="AM93" s="78">
        <v>0</v>
      </c>
      <c r="AN93" s="78"/>
      <c r="AO93" s="78">
        <v>0</v>
      </c>
      <c r="AP93" s="78"/>
      <c r="AQ93" s="78">
        <v>0</v>
      </c>
      <c r="AR93" s="78"/>
      <c r="AS93" s="78">
        <v>0</v>
      </c>
      <c r="AT93" s="78"/>
      <c r="AU93" s="78">
        <v>0</v>
      </c>
      <c r="AV93" s="78"/>
      <c r="AW93" s="78">
        <v>0</v>
      </c>
      <c r="AX93" s="78"/>
      <c r="AY93" s="78">
        <v>0</v>
      </c>
      <c r="AZ93" s="78"/>
      <c r="BA93" s="78">
        <v>0</v>
      </c>
      <c r="BB93" s="78"/>
      <c r="BC93" s="78">
        <v>0</v>
      </c>
      <c r="BD93" s="78"/>
      <c r="BE93" s="78">
        <v>0</v>
      </c>
      <c r="BF93" s="78"/>
      <c r="BG93" s="78">
        <v>0</v>
      </c>
      <c r="BH93" s="78"/>
      <c r="BI93" s="78">
        <v>0</v>
      </c>
      <c r="BJ93" s="78"/>
      <c r="BK93" s="78">
        <v>0</v>
      </c>
      <c r="BL93" s="78"/>
      <c r="BM93" s="78">
        <v>0</v>
      </c>
      <c r="BN93" s="78"/>
      <c r="BO93" s="78">
        <v>0</v>
      </c>
      <c r="BP93" s="78"/>
      <c r="BQ93" s="78">
        <v>0</v>
      </c>
      <c r="BR93" s="78"/>
      <c r="BS93" s="78">
        <v>0</v>
      </c>
      <c r="BT93" s="78"/>
      <c r="BU93" s="78">
        <v>0</v>
      </c>
      <c r="BV93" s="78"/>
      <c r="BW93" s="78">
        <v>0</v>
      </c>
      <c r="BX93" s="78"/>
      <c r="BY93" s="78">
        <v>0</v>
      </c>
      <c r="BZ93" s="78"/>
      <c r="CA93" s="78">
        <v>0</v>
      </c>
      <c r="CB93" s="78"/>
      <c r="CC93" s="78">
        <v>0</v>
      </c>
      <c r="CD93" s="78"/>
      <c r="CE93" s="78">
        <v>0</v>
      </c>
      <c r="CF93" s="78"/>
      <c r="CG93" s="78">
        <v>0</v>
      </c>
      <c r="CH93" s="78"/>
      <c r="CI93" s="78">
        <v>0</v>
      </c>
      <c r="CJ93" s="78"/>
      <c r="CK93" s="78">
        <v>0</v>
      </c>
      <c r="CL93" s="78"/>
      <c r="CM93" s="78">
        <v>0</v>
      </c>
      <c r="CN93" s="78"/>
      <c r="CO93" s="78">
        <v>0</v>
      </c>
      <c r="CP93" s="78"/>
      <c r="CQ93" s="78">
        <v>0</v>
      </c>
      <c r="CR93" s="78"/>
      <c r="CS93" s="78">
        <v>0</v>
      </c>
      <c r="CT93" s="78"/>
      <c r="CU93" s="78"/>
      <c r="CV93" s="78"/>
    </row>
    <row r="94" spans="1:100" ht="15.5" x14ac:dyDescent="0.35">
      <c r="A94" s="78" t="s">
        <v>402</v>
      </c>
      <c r="B94" s="78" t="s">
        <v>316</v>
      </c>
      <c r="C94" s="78" t="s">
        <v>403</v>
      </c>
      <c r="D94" s="78">
        <v>61</v>
      </c>
      <c r="E94" s="78">
        <v>0</v>
      </c>
      <c r="F94" s="78"/>
      <c r="G94" s="78">
        <v>0</v>
      </c>
      <c r="H94" s="78"/>
      <c r="I94" s="78">
        <v>0</v>
      </c>
      <c r="J94" s="78"/>
      <c r="K94" s="78">
        <v>0</v>
      </c>
      <c r="L94" s="78" t="s">
        <v>248</v>
      </c>
      <c r="M94" s="78">
        <v>0</v>
      </c>
      <c r="N94" s="78"/>
      <c r="O94" s="78">
        <v>0</v>
      </c>
      <c r="P94" s="78"/>
      <c r="Q94" s="78">
        <v>0</v>
      </c>
      <c r="R94" s="78"/>
      <c r="S94" s="78">
        <v>0</v>
      </c>
      <c r="T94" s="78"/>
      <c r="U94" s="78">
        <v>0</v>
      </c>
      <c r="V94" s="78"/>
      <c r="W94" s="78">
        <v>0</v>
      </c>
      <c r="X94" s="78"/>
      <c r="Y94" s="78">
        <v>0</v>
      </c>
      <c r="Z94" s="78"/>
      <c r="AA94" s="78">
        <v>0</v>
      </c>
      <c r="AB94" s="78"/>
      <c r="AC94" s="78">
        <v>0</v>
      </c>
      <c r="AD94" s="78"/>
      <c r="AE94" s="78">
        <v>0</v>
      </c>
      <c r="AF94" s="78"/>
      <c r="AG94" s="78">
        <v>0</v>
      </c>
      <c r="AH94" s="78"/>
      <c r="AI94" s="78">
        <v>0</v>
      </c>
      <c r="AJ94" s="78"/>
      <c r="AK94" s="78">
        <v>0</v>
      </c>
      <c r="AL94" s="78"/>
      <c r="AM94" s="78">
        <v>0</v>
      </c>
      <c r="AN94" s="78"/>
      <c r="AO94" s="78">
        <v>0</v>
      </c>
      <c r="AP94" s="78"/>
      <c r="AQ94" s="78">
        <v>0</v>
      </c>
      <c r="AR94" s="78"/>
      <c r="AS94" s="78">
        <v>0</v>
      </c>
      <c r="AT94" s="78"/>
      <c r="AU94" s="78">
        <v>0</v>
      </c>
      <c r="AV94" s="78"/>
      <c r="AW94" s="78">
        <v>0</v>
      </c>
      <c r="AX94" s="78"/>
      <c r="AY94" s="78">
        <v>0</v>
      </c>
      <c r="AZ94" s="78"/>
      <c r="BA94" s="78">
        <v>0</v>
      </c>
      <c r="BB94" s="78"/>
      <c r="BC94" s="78">
        <v>0</v>
      </c>
      <c r="BD94" s="78"/>
      <c r="BE94" s="78">
        <v>0</v>
      </c>
      <c r="BF94" s="78"/>
      <c r="BG94" s="78">
        <v>0</v>
      </c>
      <c r="BH94" s="78"/>
      <c r="BI94" s="78">
        <v>0</v>
      </c>
      <c r="BJ94" s="78"/>
      <c r="BK94" s="78">
        <v>0</v>
      </c>
      <c r="BL94" s="78"/>
      <c r="BM94" s="78">
        <v>0</v>
      </c>
      <c r="BN94" s="78"/>
      <c r="BO94" s="78">
        <v>0</v>
      </c>
      <c r="BP94" s="78"/>
      <c r="BQ94" s="78">
        <v>0</v>
      </c>
      <c r="BR94" s="78"/>
      <c r="BS94" s="78">
        <v>0</v>
      </c>
      <c r="BT94" s="78"/>
      <c r="BU94" s="78">
        <v>0</v>
      </c>
      <c r="BV94" s="78"/>
      <c r="BW94" s="78">
        <v>0</v>
      </c>
      <c r="BX94" s="78"/>
      <c r="BY94" s="78">
        <v>0</v>
      </c>
      <c r="BZ94" s="78"/>
      <c r="CA94" s="78">
        <v>0</v>
      </c>
      <c r="CB94" s="78"/>
      <c r="CC94" s="78">
        <v>0</v>
      </c>
      <c r="CD94" s="78"/>
      <c r="CE94" s="78">
        <v>0</v>
      </c>
      <c r="CF94" s="78"/>
      <c r="CG94" s="78">
        <v>0</v>
      </c>
      <c r="CH94" s="78"/>
      <c r="CI94" s="78">
        <v>0</v>
      </c>
      <c r="CJ94" s="78"/>
      <c r="CK94" s="78">
        <v>0</v>
      </c>
      <c r="CL94" s="78"/>
      <c r="CM94" s="78">
        <v>0</v>
      </c>
      <c r="CN94" s="78"/>
      <c r="CO94" s="78">
        <v>0</v>
      </c>
      <c r="CP94" s="78"/>
      <c r="CQ94" s="78">
        <v>0</v>
      </c>
      <c r="CR94" s="78"/>
      <c r="CS94" s="78">
        <v>0</v>
      </c>
      <c r="CT94" s="78"/>
      <c r="CU94" s="78"/>
      <c r="CV94" s="78"/>
    </row>
    <row r="95" spans="1:100" ht="15.5" x14ac:dyDescent="0.35">
      <c r="A95" s="78" t="s">
        <v>404</v>
      </c>
      <c r="B95" s="78" t="s">
        <v>316</v>
      </c>
      <c r="C95" s="78" t="s">
        <v>405</v>
      </c>
      <c r="D95" s="78">
        <v>62</v>
      </c>
      <c r="E95" s="78">
        <v>0</v>
      </c>
      <c r="F95" s="78" t="s">
        <v>249</v>
      </c>
      <c r="G95" s="78">
        <v>0</v>
      </c>
      <c r="H95" s="78" t="s">
        <v>249</v>
      </c>
      <c r="I95" s="78">
        <v>0</v>
      </c>
      <c r="J95" s="78" t="s">
        <v>249</v>
      </c>
      <c r="K95" s="78">
        <v>0</v>
      </c>
      <c r="L95" s="78" t="s">
        <v>249</v>
      </c>
      <c r="M95" s="78">
        <v>0</v>
      </c>
      <c r="N95" s="78" t="s">
        <v>249</v>
      </c>
      <c r="O95" s="78">
        <v>0</v>
      </c>
      <c r="P95" s="78" t="s">
        <v>249</v>
      </c>
      <c r="Q95" s="78">
        <v>0</v>
      </c>
      <c r="R95" s="78" t="s">
        <v>249</v>
      </c>
      <c r="S95" s="78">
        <v>0</v>
      </c>
      <c r="T95" s="78" t="s">
        <v>249</v>
      </c>
      <c r="U95" s="78">
        <v>0</v>
      </c>
      <c r="V95" s="78" t="s">
        <v>249</v>
      </c>
      <c r="W95" s="78">
        <v>0</v>
      </c>
      <c r="X95" s="78" t="s">
        <v>249</v>
      </c>
      <c r="Y95" s="78">
        <v>0</v>
      </c>
      <c r="Z95" s="78" t="s">
        <v>249</v>
      </c>
      <c r="AA95" s="78">
        <v>0</v>
      </c>
      <c r="AB95" s="78" t="s">
        <v>249</v>
      </c>
      <c r="AC95" s="78">
        <v>0</v>
      </c>
      <c r="AD95" s="78" t="s">
        <v>249</v>
      </c>
      <c r="AE95" s="78">
        <v>0</v>
      </c>
      <c r="AF95" s="78" t="s">
        <v>249</v>
      </c>
      <c r="AG95" s="78">
        <v>0</v>
      </c>
      <c r="AH95" s="78" t="s">
        <v>249</v>
      </c>
      <c r="AI95" s="78">
        <v>0</v>
      </c>
      <c r="AJ95" s="78" t="s">
        <v>249</v>
      </c>
      <c r="AK95" s="78">
        <v>0</v>
      </c>
      <c r="AL95" s="78" t="s">
        <v>249</v>
      </c>
      <c r="AM95" s="78">
        <v>0</v>
      </c>
      <c r="AN95" s="78" t="s">
        <v>249</v>
      </c>
      <c r="AO95" s="78">
        <v>0</v>
      </c>
      <c r="AP95" s="78" t="s">
        <v>249</v>
      </c>
      <c r="AQ95" s="78">
        <v>34.380000000000003</v>
      </c>
      <c r="AR95" s="78"/>
      <c r="AS95" s="78">
        <v>0</v>
      </c>
      <c r="AT95" s="78" t="s">
        <v>249</v>
      </c>
      <c r="AU95" s="78">
        <v>0</v>
      </c>
      <c r="AV95" s="78"/>
      <c r="AW95" s="78">
        <v>0</v>
      </c>
      <c r="AX95" s="78"/>
      <c r="AY95" s="78">
        <v>9.14</v>
      </c>
      <c r="AZ95" s="78"/>
      <c r="BA95" s="78">
        <v>74.34</v>
      </c>
      <c r="BB95" s="78"/>
      <c r="BC95" s="78">
        <v>72.45</v>
      </c>
      <c r="BD95" s="78"/>
      <c r="BE95" s="78">
        <v>119.81</v>
      </c>
      <c r="BF95" s="78"/>
      <c r="BG95" s="78">
        <v>133.61000000000001</v>
      </c>
      <c r="BH95" s="78"/>
      <c r="BI95" s="78">
        <v>160.63</v>
      </c>
      <c r="BJ95" s="78"/>
      <c r="BK95" s="78">
        <v>171.66</v>
      </c>
      <c r="BL95" s="78"/>
      <c r="BM95" s="78">
        <v>171.9</v>
      </c>
      <c r="BN95" s="78"/>
      <c r="BO95" s="78">
        <v>199.51</v>
      </c>
      <c r="BP95" s="78"/>
      <c r="BQ95" s="78">
        <v>202.95</v>
      </c>
      <c r="BR95" s="78"/>
      <c r="BS95" s="78">
        <v>204.44</v>
      </c>
      <c r="BT95" s="78"/>
      <c r="BU95" s="78">
        <v>193.12</v>
      </c>
      <c r="BV95" s="78"/>
      <c r="BW95" s="78">
        <v>165.25</v>
      </c>
      <c r="BX95" s="78"/>
      <c r="BY95" s="78">
        <v>163.79</v>
      </c>
      <c r="BZ95" s="78"/>
      <c r="CA95" s="78">
        <v>0</v>
      </c>
      <c r="CB95" s="78"/>
      <c r="CC95" s="78">
        <v>62.32</v>
      </c>
      <c r="CD95" s="78"/>
      <c r="CE95" s="78">
        <v>0</v>
      </c>
      <c r="CF95" s="78" t="s">
        <v>248</v>
      </c>
      <c r="CG95" s="78">
        <v>58.62</v>
      </c>
      <c r="CH95" s="78"/>
      <c r="CI95" s="78">
        <v>34.79</v>
      </c>
      <c r="CJ95" s="78"/>
      <c r="CK95" s="78">
        <v>0</v>
      </c>
      <c r="CL95" s="78" t="s">
        <v>249</v>
      </c>
      <c r="CM95" s="78">
        <v>48.07</v>
      </c>
      <c r="CN95" s="78"/>
      <c r="CO95" s="78">
        <v>37.5</v>
      </c>
      <c r="CP95" s="78"/>
      <c r="CQ95" s="78">
        <v>18.440000000000001</v>
      </c>
      <c r="CR95" s="78"/>
      <c r="CS95" s="78">
        <v>0</v>
      </c>
      <c r="CT95" s="78" t="s">
        <v>248</v>
      </c>
      <c r="CU95" s="78"/>
      <c r="CV95" s="78"/>
    </row>
    <row r="96" spans="1:100" ht="15.5" x14ac:dyDescent="0.35">
      <c r="A96" s="78" t="s">
        <v>406</v>
      </c>
      <c r="B96" s="78" t="s">
        <v>316</v>
      </c>
      <c r="C96" s="78" t="s">
        <v>407</v>
      </c>
      <c r="D96" s="78">
        <v>63</v>
      </c>
      <c r="E96" s="78">
        <v>0</v>
      </c>
      <c r="F96" s="78"/>
      <c r="G96" s="78">
        <v>0</v>
      </c>
      <c r="H96" s="78"/>
      <c r="I96" s="78">
        <v>0</v>
      </c>
      <c r="J96" s="78"/>
      <c r="K96" s="78">
        <v>0</v>
      </c>
      <c r="L96" s="78" t="s">
        <v>248</v>
      </c>
      <c r="M96" s="78">
        <v>0</v>
      </c>
      <c r="N96" s="78"/>
      <c r="O96" s="78">
        <v>0</v>
      </c>
      <c r="P96" s="78"/>
      <c r="Q96" s="78">
        <v>0</v>
      </c>
      <c r="R96" s="78"/>
      <c r="S96" s="78">
        <v>0</v>
      </c>
      <c r="T96" s="78"/>
      <c r="U96" s="78">
        <v>0</v>
      </c>
      <c r="V96" s="78"/>
      <c r="W96" s="78">
        <v>0</v>
      </c>
      <c r="X96" s="78"/>
      <c r="Y96" s="78">
        <v>0</v>
      </c>
      <c r="Z96" s="78"/>
      <c r="AA96" s="78">
        <v>0</v>
      </c>
      <c r="AB96" s="78"/>
      <c r="AC96" s="78">
        <v>0</v>
      </c>
      <c r="AD96" s="78"/>
      <c r="AE96" s="78">
        <v>0</v>
      </c>
      <c r="AF96" s="78"/>
      <c r="AG96" s="78">
        <v>0</v>
      </c>
      <c r="AH96" s="78"/>
      <c r="AI96" s="78">
        <v>0</v>
      </c>
      <c r="AJ96" s="78"/>
      <c r="AK96" s="78">
        <v>0</v>
      </c>
      <c r="AL96" s="78"/>
      <c r="AM96" s="78">
        <v>0</v>
      </c>
      <c r="AN96" s="78"/>
      <c r="AO96" s="78">
        <v>0</v>
      </c>
      <c r="AP96" s="78"/>
      <c r="AQ96" s="78">
        <v>0</v>
      </c>
      <c r="AR96" s="78"/>
      <c r="AS96" s="78">
        <v>0</v>
      </c>
      <c r="AT96" s="78"/>
      <c r="AU96" s="78">
        <v>0</v>
      </c>
      <c r="AV96" s="78"/>
      <c r="AW96" s="78">
        <v>0</v>
      </c>
      <c r="AX96" s="78"/>
      <c r="AY96" s="78">
        <v>0</v>
      </c>
      <c r="AZ96" s="78"/>
      <c r="BA96" s="78">
        <v>0</v>
      </c>
      <c r="BB96" s="78"/>
      <c r="BC96" s="78">
        <v>0</v>
      </c>
      <c r="BD96" s="78"/>
      <c r="BE96" s="78">
        <v>0</v>
      </c>
      <c r="BF96" s="78"/>
      <c r="BG96" s="78">
        <v>0</v>
      </c>
      <c r="BH96" s="78"/>
      <c r="BI96" s="78">
        <v>0</v>
      </c>
      <c r="BJ96" s="78"/>
      <c r="BK96" s="78">
        <v>0</v>
      </c>
      <c r="BL96" s="78"/>
      <c r="BM96" s="78">
        <v>0</v>
      </c>
      <c r="BN96" s="78"/>
      <c r="BO96" s="78">
        <v>0</v>
      </c>
      <c r="BP96" s="78"/>
      <c r="BQ96" s="78">
        <v>0</v>
      </c>
      <c r="BR96" s="78"/>
      <c r="BS96" s="78">
        <v>0</v>
      </c>
      <c r="BT96" s="78"/>
      <c r="BU96" s="78">
        <v>0</v>
      </c>
      <c r="BV96" s="78"/>
      <c r="BW96" s="78">
        <v>0</v>
      </c>
      <c r="BX96" s="78"/>
      <c r="BY96" s="78">
        <v>0</v>
      </c>
      <c r="BZ96" s="78"/>
      <c r="CA96" s="78">
        <v>0</v>
      </c>
      <c r="CB96" s="78"/>
      <c r="CC96" s="78">
        <v>1.18</v>
      </c>
      <c r="CD96" s="78"/>
      <c r="CE96" s="78">
        <v>1.04</v>
      </c>
      <c r="CF96" s="78"/>
      <c r="CG96" s="78">
        <v>2.5099999999999998</v>
      </c>
      <c r="CH96" s="78"/>
      <c r="CI96" s="78">
        <v>1.46</v>
      </c>
      <c r="CJ96" s="78"/>
      <c r="CK96" s="78">
        <v>0.82</v>
      </c>
      <c r="CL96" s="78"/>
      <c r="CM96" s="78">
        <v>0</v>
      </c>
      <c r="CN96" s="78"/>
      <c r="CO96" s="78">
        <v>0.31</v>
      </c>
      <c r="CP96" s="78"/>
      <c r="CQ96" s="78">
        <v>0</v>
      </c>
      <c r="CR96" s="78"/>
      <c r="CS96" s="78">
        <v>0</v>
      </c>
      <c r="CT96" s="78"/>
      <c r="CU96" s="78"/>
      <c r="CV96" s="78"/>
    </row>
    <row r="97" spans="1:100" ht="15.5" x14ac:dyDescent="0.35">
      <c r="A97" s="78" t="s">
        <v>408</v>
      </c>
      <c r="B97" s="78" t="s">
        <v>316</v>
      </c>
      <c r="C97" s="78" t="s">
        <v>409</v>
      </c>
      <c r="D97" s="78">
        <v>64</v>
      </c>
      <c r="E97" s="78">
        <v>0</v>
      </c>
      <c r="F97" s="78" t="s">
        <v>248</v>
      </c>
      <c r="G97" s="78">
        <v>0</v>
      </c>
      <c r="H97" s="78" t="s">
        <v>248</v>
      </c>
      <c r="I97" s="78">
        <v>0</v>
      </c>
      <c r="J97" s="78" t="s">
        <v>248</v>
      </c>
      <c r="K97" s="78">
        <v>0</v>
      </c>
      <c r="L97" s="78" t="s">
        <v>248</v>
      </c>
      <c r="M97" s="78">
        <v>0</v>
      </c>
      <c r="N97" s="78" t="s">
        <v>248</v>
      </c>
      <c r="O97" s="78">
        <v>0</v>
      </c>
      <c r="P97" s="78" t="s">
        <v>248</v>
      </c>
      <c r="Q97" s="78">
        <v>0</v>
      </c>
      <c r="R97" s="78" t="s">
        <v>248</v>
      </c>
      <c r="S97" s="78">
        <v>0</v>
      </c>
      <c r="T97" s="78" t="s">
        <v>248</v>
      </c>
      <c r="U97" s="78">
        <v>0</v>
      </c>
      <c r="V97" s="78" t="s">
        <v>248</v>
      </c>
      <c r="W97" s="78">
        <v>0</v>
      </c>
      <c r="X97" s="78" t="s">
        <v>248</v>
      </c>
      <c r="Y97" s="78">
        <v>0</v>
      </c>
      <c r="Z97" s="78" t="s">
        <v>248</v>
      </c>
      <c r="AA97" s="78">
        <v>0</v>
      </c>
      <c r="AB97" s="78" t="s">
        <v>248</v>
      </c>
      <c r="AC97" s="78">
        <v>0</v>
      </c>
      <c r="AD97" s="78" t="s">
        <v>248</v>
      </c>
      <c r="AE97" s="78">
        <v>0</v>
      </c>
      <c r="AF97" s="78" t="s">
        <v>248</v>
      </c>
      <c r="AG97" s="78">
        <v>0</v>
      </c>
      <c r="AH97" s="78" t="s">
        <v>248</v>
      </c>
      <c r="AI97" s="78">
        <v>0</v>
      </c>
      <c r="AJ97" s="78" t="s">
        <v>248</v>
      </c>
      <c r="AK97" s="78">
        <v>0</v>
      </c>
      <c r="AL97" s="78" t="s">
        <v>248</v>
      </c>
      <c r="AM97" s="78">
        <v>0</v>
      </c>
      <c r="AN97" s="78" t="s">
        <v>248</v>
      </c>
      <c r="AO97" s="78">
        <v>0</v>
      </c>
      <c r="AP97" s="78" t="s">
        <v>248</v>
      </c>
      <c r="AQ97" s="78">
        <v>75.89</v>
      </c>
      <c r="AR97" s="78"/>
      <c r="AS97" s="78">
        <v>0</v>
      </c>
      <c r="AT97" s="78" t="s">
        <v>248</v>
      </c>
      <c r="AU97" s="78">
        <v>70.430000000000007</v>
      </c>
      <c r="AV97" s="78"/>
      <c r="AW97" s="78">
        <v>56.52</v>
      </c>
      <c r="AX97" s="78"/>
      <c r="AY97" s="78">
        <v>69.19</v>
      </c>
      <c r="AZ97" s="78"/>
      <c r="BA97" s="78">
        <v>88</v>
      </c>
      <c r="BB97" s="78"/>
      <c r="BC97" s="78">
        <v>135.02000000000001</v>
      </c>
      <c r="BD97" s="78"/>
      <c r="BE97" s="78">
        <v>236.88</v>
      </c>
      <c r="BF97" s="78"/>
      <c r="BG97" s="78">
        <v>298.41000000000003</v>
      </c>
      <c r="BH97" s="78"/>
      <c r="BI97" s="78">
        <v>328.45</v>
      </c>
      <c r="BJ97" s="78"/>
      <c r="BK97" s="78">
        <v>373</v>
      </c>
      <c r="BL97" s="78"/>
      <c r="BM97" s="78">
        <v>361.15</v>
      </c>
      <c r="BN97" s="78"/>
      <c r="BO97" s="78">
        <v>379.37</v>
      </c>
      <c r="BP97" s="78"/>
      <c r="BQ97" s="78">
        <v>363.77</v>
      </c>
      <c r="BR97" s="78"/>
      <c r="BS97" s="78">
        <v>351.12</v>
      </c>
      <c r="BT97" s="78"/>
      <c r="BU97" s="78">
        <v>354.59</v>
      </c>
      <c r="BV97" s="78"/>
      <c r="BW97" s="78">
        <v>379.65</v>
      </c>
      <c r="BX97" s="78"/>
      <c r="BY97" s="78">
        <v>341.78</v>
      </c>
      <c r="BZ97" s="78"/>
      <c r="CA97" s="78">
        <v>332.45</v>
      </c>
      <c r="CB97" s="78"/>
      <c r="CC97" s="78">
        <v>404.84</v>
      </c>
      <c r="CD97" s="78"/>
      <c r="CE97" s="78">
        <v>354.25</v>
      </c>
      <c r="CF97" s="78"/>
      <c r="CG97" s="78">
        <v>424.89</v>
      </c>
      <c r="CH97" s="78"/>
      <c r="CI97" s="78">
        <v>424.39</v>
      </c>
      <c r="CJ97" s="78"/>
      <c r="CK97" s="78">
        <v>284.55</v>
      </c>
      <c r="CL97" s="78" t="s">
        <v>249</v>
      </c>
      <c r="CM97" s="78">
        <v>364.11</v>
      </c>
      <c r="CN97" s="78"/>
      <c r="CO97" s="78">
        <v>397.44</v>
      </c>
      <c r="CP97" s="78"/>
      <c r="CQ97" s="78">
        <v>390.03</v>
      </c>
      <c r="CR97" s="78"/>
      <c r="CS97" s="78">
        <v>0</v>
      </c>
      <c r="CT97" s="78" t="s">
        <v>249</v>
      </c>
      <c r="CU97" s="78"/>
      <c r="CV97" s="78"/>
    </row>
    <row r="98" spans="1:100" ht="15.5" x14ac:dyDescent="0.35">
      <c r="A98" s="78" t="s">
        <v>410</v>
      </c>
      <c r="B98" s="78" t="s">
        <v>316</v>
      </c>
      <c r="C98" s="78" t="s">
        <v>411</v>
      </c>
      <c r="D98" s="78">
        <v>65</v>
      </c>
      <c r="E98" s="78">
        <v>0</v>
      </c>
      <c r="F98" s="78" t="s">
        <v>249</v>
      </c>
      <c r="G98" s="78">
        <v>7.73</v>
      </c>
      <c r="H98" s="78" t="s">
        <v>249</v>
      </c>
      <c r="I98" s="78">
        <v>8.99</v>
      </c>
      <c r="J98" s="78"/>
      <c r="K98" s="78">
        <v>0</v>
      </c>
      <c r="L98" s="78" t="s">
        <v>248</v>
      </c>
      <c r="M98" s="78">
        <v>0</v>
      </c>
      <c r="N98" s="78"/>
      <c r="O98" s="78">
        <v>0</v>
      </c>
      <c r="P98" s="78"/>
      <c r="Q98" s="78">
        <v>0</v>
      </c>
      <c r="R98" s="78"/>
      <c r="S98" s="78">
        <v>0</v>
      </c>
      <c r="T98" s="78"/>
      <c r="U98" s="78">
        <v>0</v>
      </c>
      <c r="V98" s="78"/>
      <c r="W98" s="78">
        <v>2.97</v>
      </c>
      <c r="X98" s="78"/>
      <c r="Y98" s="78">
        <v>3.85</v>
      </c>
      <c r="Z98" s="78"/>
      <c r="AA98" s="78">
        <v>2.73</v>
      </c>
      <c r="AB98" s="78"/>
      <c r="AC98" s="78">
        <v>2.74</v>
      </c>
      <c r="AD98" s="78"/>
      <c r="AE98" s="78">
        <v>3.5</v>
      </c>
      <c r="AF98" s="78"/>
      <c r="AG98" s="78">
        <v>4.01</v>
      </c>
      <c r="AH98" s="78"/>
      <c r="AI98" s="78">
        <v>6.1</v>
      </c>
      <c r="AJ98" s="78"/>
      <c r="AK98" s="78">
        <v>15.4</v>
      </c>
      <c r="AL98" s="78"/>
      <c r="AM98" s="78">
        <v>18.809999999999999</v>
      </c>
      <c r="AN98" s="78"/>
      <c r="AO98" s="78">
        <v>75.739999999999995</v>
      </c>
      <c r="AP98" s="78"/>
      <c r="AQ98" s="78">
        <v>52.49</v>
      </c>
      <c r="AR98" s="78"/>
      <c r="AS98" s="78">
        <v>31.35</v>
      </c>
      <c r="AT98" s="78"/>
      <c r="AU98" s="78">
        <v>38.130000000000003</v>
      </c>
      <c r="AV98" s="78"/>
      <c r="AW98" s="78">
        <v>93.98</v>
      </c>
      <c r="AX98" s="78"/>
      <c r="AY98" s="78">
        <v>113.51</v>
      </c>
      <c r="AZ98" s="78"/>
      <c r="BA98" s="78">
        <v>53.22</v>
      </c>
      <c r="BB98" s="78"/>
      <c r="BC98" s="78">
        <v>29.75</v>
      </c>
      <c r="BD98" s="78"/>
      <c r="BE98" s="78">
        <v>0</v>
      </c>
      <c r="BF98" s="78" t="s">
        <v>249</v>
      </c>
      <c r="BG98" s="78">
        <v>57.99</v>
      </c>
      <c r="BH98" s="78"/>
      <c r="BI98" s="78">
        <v>80.67</v>
      </c>
      <c r="BJ98" s="78"/>
      <c r="BK98" s="78">
        <v>84.32</v>
      </c>
      <c r="BL98" s="78"/>
      <c r="BM98" s="78">
        <v>136.06</v>
      </c>
      <c r="BN98" s="78"/>
      <c r="BO98" s="78">
        <v>193.13</v>
      </c>
      <c r="BP98" s="78"/>
      <c r="BQ98" s="78">
        <v>94.92</v>
      </c>
      <c r="BR98" s="78"/>
      <c r="BS98" s="78">
        <v>105.14</v>
      </c>
      <c r="BT98" s="78"/>
      <c r="BU98" s="78">
        <v>133.6</v>
      </c>
      <c r="BV98" s="78"/>
      <c r="BW98" s="78">
        <v>109.81</v>
      </c>
      <c r="BX98" s="78"/>
      <c r="BY98" s="78">
        <v>148.69999999999999</v>
      </c>
      <c r="BZ98" s="78"/>
      <c r="CA98" s="78">
        <v>113.1</v>
      </c>
      <c r="CB98" s="78"/>
      <c r="CC98" s="78">
        <v>110.74</v>
      </c>
      <c r="CD98" s="78"/>
      <c r="CE98" s="78">
        <v>118.35</v>
      </c>
      <c r="CF98" s="78"/>
      <c r="CG98" s="78">
        <v>56.91</v>
      </c>
      <c r="CH98" s="78"/>
      <c r="CI98" s="78">
        <v>105.44</v>
      </c>
      <c r="CJ98" s="78"/>
      <c r="CK98" s="78">
        <v>106.55</v>
      </c>
      <c r="CL98" s="78"/>
      <c r="CM98" s="78">
        <v>151.96</v>
      </c>
      <c r="CN98" s="78"/>
      <c r="CO98" s="78">
        <v>174.19</v>
      </c>
      <c r="CP98" s="78"/>
      <c r="CQ98" s="78">
        <v>193.23</v>
      </c>
      <c r="CR98" s="78"/>
      <c r="CS98" s="78">
        <v>224.54</v>
      </c>
      <c r="CT98" s="78"/>
      <c r="CU98" s="78"/>
      <c r="CV98" s="78"/>
    </row>
    <row r="99" spans="1:100" ht="15.5" x14ac:dyDescent="0.35">
      <c r="A99" s="78" t="s">
        <v>412</v>
      </c>
      <c r="B99" s="78" t="s">
        <v>316</v>
      </c>
      <c r="C99" s="78" t="s">
        <v>413</v>
      </c>
      <c r="D99" s="78">
        <v>66</v>
      </c>
      <c r="E99" s="78">
        <v>0</v>
      </c>
      <c r="F99" s="78" t="s">
        <v>248</v>
      </c>
      <c r="G99" s="78">
        <v>0</v>
      </c>
      <c r="H99" s="78" t="s">
        <v>248</v>
      </c>
      <c r="I99" s="78">
        <v>0</v>
      </c>
      <c r="J99" s="78"/>
      <c r="K99" s="78">
        <v>0</v>
      </c>
      <c r="L99" s="78" t="s">
        <v>248</v>
      </c>
      <c r="M99" s="78">
        <v>0</v>
      </c>
      <c r="N99" s="78"/>
      <c r="O99" s="78">
        <v>0</v>
      </c>
      <c r="P99" s="78"/>
      <c r="Q99" s="78">
        <v>0</v>
      </c>
      <c r="R99" s="78"/>
      <c r="S99" s="78">
        <v>0</v>
      </c>
      <c r="T99" s="78"/>
      <c r="U99" s="78">
        <v>0</v>
      </c>
      <c r="V99" s="78"/>
      <c r="W99" s="78">
        <v>0</v>
      </c>
      <c r="X99" s="78"/>
      <c r="Y99" s="78">
        <v>0</v>
      </c>
      <c r="Z99" s="78"/>
      <c r="AA99" s="78">
        <v>0</v>
      </c>
      <c r="AB99" s="78"/>
      <c r="AC99" s="78">
        <v>0</v>
      </c>
      <c r="AD99" s="78"/>
      <c r="AE99" s="78">
        <v>0</v>
      </c>
      <c r="AF99" s="78"/>
      <c r="AG99" s="78">
        <v>0</v>
      </c>
      <c r="AH99" s="78"/>
      <c r="AI99" s="78">
        <v>0</v>
      </c>
      <c r="AJ99" s="78"/>
      <c r="AK99" s="78">
        <v>0</v>
      </c>
      <c r="AL99" s="78"/>
      <c r="AM99" s="78">
        <v>0</v>
      </c>
      <c r="AN99" s="78"/>
      <c r="AO99" s="78">
        <v>1.05</v>
      </c>
      <c r="AP99" s="78"/>
      <c r="AQ99" s="78">
        <v>0.89</v>
      </c>
      <c r="AR99" s="78"/>
      <c r="AS99" s="78">
        <v>1.1499999999999999</v>
      </c>
      <c r="AT99" s="78"/>
      <c r="AU99" s="78">
        <v>0.97</v>
      </c>
      <c r="AV99" s="78"/>
      <c r="AW99" s="78">
        <v>0.96</v>
      </c>
      <c r="AX99" s="78"/>
      <c r="AY99" s="78">
        <v>0.6</v>
      </c>
      <c r="AZ99" s="78"/>
      <c r="BA99" s="78">
        <v>0.66</v>
      </c>
      <c r="BB99" s="78"/>
      <c r="BC99" s="78">
        <v>0.89</v>
      </c>
      <c r="BD99" s="78"/>
      <c r="BE99" s="78">
        <v>0</v>
      </c>
      <c r="BF99" s="78" t="s">
        <v>248</v>
      </c>
      <c r="BG99" s="78">
        <v>0</v>
      </c>
      <c r="BH99" s="78"/>
      <c r="BI99" s="78">
        <v>0</v>
      </c>
      <c r="BJ99" s="78"/>
      <c r="BK99" s="78">
        <v>0</v>
      </c>
      <c r="BL99" s="78"/>
      <c r="BM99" s="78">
        <v>0</v>
      </c>
      <c r="BN99" s="78"/>
      <c r="BO99" s="78">
        <v>0</v>
      </c>
      <c r="BP99" s="78"/>
      <c r="BQ99" s="78">
        <v>0</v>
      </c>
      <c r="BR99" s="78"/>
      <c r="BS99" s="78">
        <v>0</v>
      </c>
      <c r="BT99" s="78"/>
      <c r="BU99" s="78">
        <v>0</v>
      </c>
      <c r="BV99" s="78"/>
      <c r="BW99" s="78">
        <v>0</v>
      </c>
      <c r="BX99" s="78"/>
      <c r="BY99" s="78">
        <v>0</v>
      </c>
      <c r="BZ99" s="78"/>
      <c r="CA99" s="78">
        <v>0</v>
      </c>
      <c r="CB99" s="78"/>
      <c r="CC99" s="78">
        <v>0</v>
      </c>
      <c r="CD99" s="78"/>
      <c r="CE99" s="78">
        <v>0</v>
      </c>
      <c r="CF99" s="78"/>
      <c r="CG99" s="78">
        <v>0</v>
      </c>
      <c r="CH99" s="78"/>
      <c r="CI99" s="78">
        <v>0</v>
      </c>
      <c r="CJ99" s="78"/>
      <c r="CK99" s="78">
        <v>0</v>
      </c>
      <c r="CL99" s="78"/>
      <c r="CM99" s="78">
        <v>0</v>
      </c>
      <c r="CN99" s="78"/>
      <c r="CO99" s="78">
        <v>0</v>
      </c>
      <c r="CP99" s="78"/>
      <c r="CQ99" s="78">
        <v>0</v>
      </c>
      <c r="CR99" s="78"/>
      <c r="CS99" s="78">
        <v>0</v>
      </c>
      <c r="CT99" s="78"/>
      <c r="CU99" s="78"/>
      <c r="CV99" s="78"/>
    </row>
    <row r="100" spans="1:100" ht="15.5" x14ac:dyDescent="0.35">
      <c r="A100" s="78" t="s">
        <v>414</v>
      </c>
      <c r="B100" s="78" t="s">
        <v>316</v>
      </c>
      <c r="C100" s="78" t="s">
        <v>415</v>
      </c>
      <c r="D100" s="78">
        <v>67</v>
      </c>
      <c r="E100" s="78">
        <v>0</v>
      </c>
      <c r="F100" s="78"/>
      <c r="G100" s="78">
        <v>0</v>
      </c>
      <c r="H100" s="78"/>
      <c r="I100" s="78">
        <v>0</v>
      </c>
      <c r="J100" s="78"/>
      <c r="K100" s="78">
        <v>0</v>
      </c>
      <c r="L100" s="78" t="s">
        <v>248</v>
      </c>
      <c r="M100" s="78">
        <v>0</v>
      </c>
      <c r="N100" s="78"/>
      <c r="O100" s="78">
        <v>0</v>
      </c>
      <c r="P100" s="78"/>
      <c r="Q100" s="78">
        <v>0</v>
      </c>
      <c r="R100" s="78"/>
      <c r="S100" s="78">
        <v>0</v>
      </c>
      <c r="T100" s="78"/>
      <c r="U100" s="78">
        <v>0</v>
      </c>
      <c r="V100" s="78"/>
      <c r="W100" s="78">
        <v>0</v>
      </c>
      <c r="X100" s="78"/>
      <c r="Y100" s="78">
        <v>0</v>
      </c>
      <c r="Z100" s="78"/>
      <c r="AA100" s="78">
        <v>0</v>
      </c>
      <c r="AB100" s="78"/>
      <c r="AC100" s="78">
        <v>0</v>
      </c>
      <c r="AD100" s="78"/>
      <c r="AE100" s="78">
        <v>0</v>
      </c>
      <c r="AF100" s="78"/>
      <c r="AG100" s="78">
        <v>0</v>
      </c>
      <c r="AH100" s="78"/>
      <c r="AI100" s="78">
        <v>0</v>
      </c>
      <c r="AJ100" s="78"/>
      <c r="AK100" s="78">
        <v>0</v>
      </c>
      <c r="AL100" s="78"/>
      <c r="AM100" s="78">
        <v>0</v>
      </c>
      <c r="AN100" s="78"/>
      <c r="AO100" s="78">
        <v>0</v>
      </c>
      <c r="AP100" s="78"/>
      <c r="AQ100" s="78">
        <v>0</v>
      </c>
      <c r="AR100" s="78"/>
      <c r="AS100" s="78">
        <v>0</v>
      </c>
      <c r="AT100" s="78"/>
      <c r="AU100" s="78">
        <v>0</v>
      </c>
      <c r="AV100" s="78"/>
      <c r="AW100" s="78">
        <v>0</v>
      </c>
      <c r="AX100" s="78"/>
      <c r="AY100" s="78">
        <v>0</v>
      </c>
      <c r="AZ100" s="78"/>
      <c r="BA100" s="78">
        <v>0</v>
      </c>
      <c r="BB100" s="78"/>
      <c r="BC100" s="78">
        <v>0</v>
      </c>
      <c r="BD100" s="78"/>
      <c r="BE100" s="78">
        <v>0</v>
      </c>
      <c r="BF100" s="78"/>
      <c r="BG100" s="78">
        <v>0</v>
      </c>
      <c r="BH100" s="78"/>
      <c r="BI100" s="78">
        <v>0</v>
      </c>
      <c r="BJ100" s="78"/>
      <c r="BK100" s="78">
        <v>0</v>
      </c>
      <c r="BL100" s="78"/>
      <c r="BM100" s="78">
        <v>0</v>
      </c>
      <c r="BN100" s="78"/>
      <c r="BO100" s="78">
        <v>0</v>
      </c>
      <c r="BP100" s="78"/>
      <c r="BQ100" s="78">
        <v>0</v>
      </c>
      <c r="BR100" s="78"/>
      <c r="BS100" s="78">
        <v>0</v>
      </c>
      <c r="BT100" s="78"/>
      <c r="BU100" s="78">
        <v>0</v>
      </c>
      <c r="BV100" s="78"/>
      <c r="BW100" s="78">
        <v>0</v>
      </c>
      <c r="BX100" s="78"/>
      <c r="BY100" s="78">
        <v>0</v>
      </c>
      <c r="BZ100" s="78"/>
      <c r="CA100" s="78">
        <v>0</v>
      </c>
      <c r="CB100" s="78"/>
      <c r="CC100" s="78">
        <v>0</v>
      </c>
      <c r="CD100" s="78"/>
      <c r="CE100" s="78">
        <v>0</v>
      </c>
      <c r="CF100" s="78"/>
      <c r="CG100" s="78">
        <v>0</v>
      </c>
      <c r="CH100" s="78"/>
      <c r="CI100" s="78">
        <v>0</v>
      </c>
      <c r="CJ100" s="78"/>
      <c r="CK100" s="78">
        <v>0</v>
      </c>
      <c r="CL100" s="78"/>
      <c r="CM100" s="78">
        <v>0</v>
      </c>
      <c r="CN100" s="78"/>
      <c r="CO100" s="78">
        <v>0</v>
      </c>
      <c r="CP100" s="78"/>
      <c r="CQ100" s="78">
        <v>0</v>
      </c>
      <c r="CR100" s="78"/>
      <c r="CS100" s="78">
        <v>0</v>
      </c>
      <c r="CT100" s="78"/>
      <c r="CU100" s="78"/>
      <c r="CV100" s="78"/>
    </row>
    <row r="101" spans="1:100" ht="15.5" x14ac:dyDescent="0.35">
      <c r="A101" s="78" t="s">
        <v>416</v>
      </c>
      <c r="B101" s="78" t="s">
        <v>316</v>
      </c>
      <c r="C101" s="78" t="s">
        <v>417</v>
      </c>
      <c r="D101" s="78">
        <v>69</v>
      </c>
      <c r="E101" s="78">
        <v>0</v>
      </c>
      <c r="F101" s="78"/>
      <c r="G101" s="78">
        <v>0</v>
      </c>
      <c r="H101" s="78"/>
      <c r="I101" s="78">
        <v>0</v>
      </c>
      <c r="J101" s="78"/>
      <c r="K101" s="78">
        <v>0</v>
      </c>
      <c r="L101" s="78" t="s">
        <v>248</v>
      </c>
      <c r="M101" s="78">
        <v>0</v>
      </c>
      <c r="N101" s="78"/>
      <c r="O101" s="78">
        <v>0</v>
      </c>
      <c r="P101" s="78"/>
      <c r="Q101" s="78">
        <v>0</v>
      </c>
      <c r="R101" s="78"/>
      <c r="S101" s="78">
        <v>0</v>
      </c>
      <c r="T101" s="78"/>
      <c r="U101" s="78">
        <v>0</v>
      </c>
      <c r="V101" s="78"/>
      <c r="W101" s="78">
        <v>0</v>
      </c>
      <c r="X101" s="78"/>
      <c r="Y101" s="78">
        <v>0</v>
      </c>
      <c r="Z101" s="78"/>
      <c r="AA101" s="78">
        <v>0</v>
      </c>
      <c r="AB101" s="78"/>
      <c r="AC101" s="78">
        <v>0</v>
      </c>
      <c r="AD101" s="78"/>
      <c r="AE101" s="78">
        <v>0</v>
      </c>
      <c r="AF101" s="78"/>
      <c r="AG101" s="78">
        <v>0</v>
      </c>
      <c r="AH101" s="78"/>
      <c r="AI101" s="78">
        <v>0</v>
      </c>
      <c r="AJ101" s="78"/>
      <c r="AK101" s="78">
        <v>0</v>
      </c>
      <c r="AL101" s="78"/>
      <c r="AM101" s="78">
        <v>0</v>
      </c>
      <c r="AN101" s="78"/>
      <c r="AO101" s="78">
        <v>0</v>
      </c>
      <c r="AP101" s="78"/>
      <c r="AQ101" s="78">
        <v>0</v>
      </c>
      <c r="AR101" s="78"/>
      <c r="AS101" s="78">
        <v>0</v>
      </c>
      <c r="AT101" s="78"/>
      <c r="AU101" s="78">
        <v>0</v>
      </c>
      <c r="AV101" s="78"/>
      <c r="AW101" s="78">
        <v>0</v>
      </c>
      <c r="AX101" s="78"/>
      <c r="AY101" s="78">
        <v>0</v>
      </c>
      <c r="AZ101" s="78"/>
      <c r="BA101" s="78">
        <v>0</v>
      </c>
      <c r="BB101" s="78"/>
      <c r="BC101" s="78">
        <v>0</v>
      </c>
      <c r="BD101" s="78"/>
      <c r="BE101" s="78">
        <v>0</v>
      </c>
      <c r="BF101" s="78"/>
      <c r="BG101" s="78">
        <v>0</v>
      </c>
      <c r="BH101" s="78"/>
      <c r="BI101" s="78">
        <v>0</v>
      </c>
      <c r="BJ101" s="78"/>
      <c r="BK101" s="78">
        <v>0</v>
      </c>
      <c r="BL101" s="78"/>
      <c r="BM101" s="78">
        <v>0</v>
      </c>
      <c r="BN101" s="78"/>
      <c r="BO101" s="78">
        <v>0</v>
      </c>
      <c r="BP101" s="78"/>
      <c r="BQ101" s="78">
        <v>0</v>
      </c>
      <c r="BR101" s="78"/>
      <c r="BS101" s="78">
        <v>0</v>
      </c>
      <c r="BT101" s="78"/>
      <c r="BU101" s="78">
        <v>0</v>
      </c>
      <c r="BV101" s="78"/>
      <c r="BW101" s="78">
        <v>0</v>
      </c>
      <c r="BX101" s="78"/>
      <c r="BY101" s="78">
        <v>0</v>
      </c>
      <c r="BZ101" s="78"/>
      <c r="CA101" s="78">
        <v>0</v>
      </c>
      <c r="CB101" s="78"/>
      <c r="CC101" s="78">
        <v>0</v>
      </c>
      <c r="CD101" s="78"/>
      <c r="CE101" s="78">
        <v>0</v>
      </c>
      <c r="CF101" s="78"/>
      <c r="CG101" s="78">
        <v>0</v>
      </c>
      <c r="CH101" s="78"/>
      <c r="CI101" s="78">
        <v>0</v>
      </c>
      <c r="CJ101" s="78"/>
      <c r="CK101" s="78">
        <v>0</v>
      </c>
      <c r="CL101" s="78"/>
      <c r="CM101" s="78">
        <v>0</v>
      </c>
      <c r="CN101" s="78"/>
      <c r="CO101" s="78">
        <v>0</v>
      </c>
      <c r="CP101" s="78"/>
      <c r="CQ101" s="78">
        <v>0</v>
      </c>
      <c r="CR101" s="78"/>
      <c r="CS101" s="78">
        <v>0</v>
      </c>
      <c r="CT101" s="78"/>
      <c r="CU101" s="78"/>
      <c r="CV101" s="78"/>
    </row>
    <row r="102" spans="1:100" ht="15.5" x14ac:dyDescent="0.35">
      <c r="A102" s="78" t="s">
        <v>418</v>
      </c>
      <c r="B102" s="78" t="s">
        <v>316</v>
      </c>
      <c r="C102" s="78" t="s">
        <v>419</v>
      </c>
      <c r="D102" s="78">
        <v>70</v>
      </c>
      <c r="E102" s="78">
        <v>0</v>
      </c>
      <c r="F102" s="78"/>
      <c r="G102" s="78">
        <v>0</v>
      </c>
      <c r="H102" s="78"/>
      <c r="I102" s="78">
        <v>0</v>
      </c>
      <c r="J102" s="78"/>
      <c r="K102" s="78">
        <v>0</v>
      </c>
      <c r="L102" s="78" t="s">
        <v>248</v>
      </c>
      <c r="M102" s="78">
        <v>0</v>
      </c>
      <c r="N102" s="78"/>
      <c r="O102" s="78">
        <v>0</v>
      </c>
      <c r="P102" s="78"/>
      <c r="Q102" s="78">
        <v>0</v>
      </c>
      <c r="R102" s="78"/>
      <c r="S102" s="78">
        <v>0</v>
      </c>
      <c r="T102" s="78"/>
      <c r="U102" s="78">
        <v>0</v>
      </c>
      <c r="V102" s="78"/>
      <c r="W102" s="78">
        <v>0</v>
      </c>
      <c r="X102" s="78"/>
      <c r="Y102" s="78">
        <v>0</v>
      </c>
      <c r="Z102" s="78"/>
      <c r="AA102" s="78">
        <v>0</v>
      </c>
      <c r="AB102" s="78"/>
      <c r="AC102" s="78">
        <v>0</v>
      </c>
      <c r="AD102" s="78"/>
      <c r="AE102" s="78">
        <v>0</v>
      </c>
      <c r="AF102" s="78"/>
      <c r="AG102" s="78">
        <v>0</v>
      </c>
      <c r="AH102" s="78"/>
      <c r="AI102" s="78">
        <v>0</v>
      </c>
      <c r="AJ102" s="78"/>
      <c r="AK102" s="78">
        <v>0</v>
      </c>
      <c r="AL102" s="78"/>
      <c r="AM102" s="78">
        <v>0</v>
      </c>
      <c r="AN102" s="78"/>
      <c r="AO102" s="78">
        <v>0</v>
      </c>
      <c r="AP102" s="78"/>
      <c r="AQ102" s="78">
        <v>0</v>
      </c>
      <c r="AR102" s="78"/>
      <c r="AS102" s="78">
        <v>0</v>
      </c>
      <c r="AT102" s="78"/>
      <c r="AU102" s="78">
        <v>0</v>
      </c>
      <c r="AV102" s="78"/>
      <c r="AW102" s="78">
        <v>0</v>
      </c>
      <c r="AX102" s="78"/>
      <c r="AY102" s="78">
        <v>0</v>
      </c>
      <c r="AZ102" s="78"/>
      <c r="BA102" s="78">
        <v>0</v>
      </c>
      <c r="BB102" s="78"/>
      <c r="BC102" s="78">
        <v>0</v>
      </c>
      <c r="BD102" s="78"/>
      <c r="BE102" s="78">
        <v>0</v>
      </c>
      <c r="BF102" s="78"/>
      <c r="BG102" s="78">
        <v>0</v>
      </c>
      <c r="BH102" s="78"/>
      <c r="BI102" s="78">
        <v>0</v>
      </c>
      <c r="BJ102" s="78"/>
      <c r="BK102" s="78">
        <v>0</v>
      </c>
      <c r="BL102" s="78"/>
      <c r="BM102" s="78">
        <v>0</v>
      </c>
      <c r="BN102" s="78"/>
      <c r="BO102" s="78">
        <v>0</v>
      </c>
      <c r="BP102" s="78"/>
      <c r="BQ102" s="78">
        <v>0</v>
      </c>
      <c r="BR102" s="78"/>
      <c r="BS102" s="78">
        <v>0</v>
      </c>
      <c r="BT102" s="78"/>
      <c r="BU102" s="78">
        <v>0</v>
      </c>
      <c r="BV102" s="78"/>
      <c r="BW102" s="78">
        <v>0</v>
      </c>
      <c r="BX102" s="78"/>
      <c r="BY102" s="78">
        <v>0</v>
      </c>
      <c r="BZ102" s="78"/>
      <c r="CA102" s="78">
        <v>0</v>
      </c>
      <c r="CB102" s="78"/>
      <c r="CC102" s="78">
        <v>0</v>
      </c>
      <c r="CD102" s="78"/>
      <c r="CE102" s="78">
        <v>0</v>
      </c>
      <c r="CF102" s="78"/>
      <c r="CG102" s="78">
        <v>0</v>
      </c>
      <c r="CH102" s="78"/>
      <c r="CI102" s="78">
        <v>0</v>
      </c>
      <c r="CJ102" s="78"/>
      <c r="CK102" s="78">
        <v>0</v>
      </c>
      <c r="CL102" s="78"/>
      <c r="CM102" s="78">
        <v>0</v>
      </c>
      <c r="CN102" s="78"/>
      <c r="CO102" s="78">
        <v>0</v>
      </c>
      <c r="CP102" s="78"/>
      <c r="CQ102" s="78">
        <v>0</v>
      </c>
      <c r="CR102" s="78"/>
      <c r="CS102" s="78">
        <v>0</v>
      </c>
      <c r="CT102" s="78"/>
      <c r="CU102" s="78"/>
      <c r="CV102" s="78"/>
    </row>
    <row r="103" spans="1:100" ht="15.5" x14ac:dyDescent="0.35">
      <c r="A103" s="78" t="s">
        <v>420</v>
      </c>
      <c r="B103" s="78" t="s">
        <v>316</v>
      </c>
      <c r="C103" s="78" t="s">
        <v>421</v>
      </c>
      <c r="D103" s="78">
        <v>71</v>
      </c>
      <c r="E103" s="78">
        <v>0</v>
      </c>
      <c r="F103" s="78"/>
      <c r="G103" s="78">
        <v>0</v>
      </c>
      <c r="H103" s="78"/>
      <c r="I103" s="78">
        <v>0</v>
      </c>
      <c r="J103" s="78"/>
      <c r="K103" s="78">
        <v>0</v>
      </c>
      <c r="L103" s="78" t="s">
        <v>248</v>
      </c>
      <c r="M103" s="78">
        <v>0</v>
      </c>
      <c r="N103" s="78"/>
      <c r="O103" s="78">
        <v>0</v>
      </c>
      <c r="P103" s="78"/>
      <c r="Q103" s="78">
        <v>0</v>
      </c>
      <c r="R103" s="78"/>
      <c r="S103" s="78">
        <v>0</v>
      </c>
      <c r="T103" s="78"/>
      <c r="U103" s="78">
        <v>0</v>
      </c>
      <c r="V103" s="78"/>
      <c r="W103" s="78">
        <v>0</v>
      </c>
      <c r="X103" s="78"/>
      <c r="Y103" s="78">
        <v>0</v>
      </c>
      <c r="Z103" s="78"/>
      <c r="AA103" s="78">
        <v>0</v>
      </c>
      <c r="AB103" s="78"/>
      <c r="AC103" s="78">
        <v>0</v>
      </c>
      <c r="AD103" s="78"/>
      <c r="AE103" s="78">
        <v>0</v>
      </c>
      <c r="AF103" s="78"/>
      <c r="AG103" s="78">
        <v>0</v>
      </c>
      <c r="AH103" s="78"/>
      <c r="AI103" s="78">
        <v>0</v>
      </c>
      <c r="AJ103" s="78"/>
      <c r="AK103" s="78">
        <v>0</v>
      </c>
      <c r="AL103" s="78"/>
      <c r="AM103" s="78">
        <v>0</v>
      </c>
      <c r="AN103" s="78"/>
      <c r="AO103" s="78">
        <v>0</v>
      </c>
      <c r="AP103" s="78"/>
      <c r="AQ103" s="78">
        <v>0</v>
      </c>
      <c r="AR103" s="78"/>
      <c r="AS103" s="78">
        <v>0</v>
      </c>
      <c r="AT103" s="78"/>
      <c r="AU103" s="78">
        <v>0</v>
      </c>
      <c r="AV103" s="78"/>
      <c r="AW103" s="78">
        <v>0</v>
      </c>
      <c r="AX103" s="78"/>
      <c r="AY103" s="78">
        <v>0</v>
      </c>
      <c r="AZ103" s="78"/>
      <c r="BA103" s="78">
        <v>0</v>
      </c>
      <c r="BB103" s="78"/>
      <c r="BC103" s="78">
        <v>0</v>
      </c>
      <c r="BD103" s="78"/>
      <c r="BE103" s="78">
        <v>0</v>
      </c>
      <c r="BF103" s="78"/>
      <c r="BG103" s="78">
        <v>0</v>
      </c>
      <c r="BH103" s="78"/>
      <c r="BI103" s="78">
        <v>0</v>
      </c>
      <c r="BJ103" s="78"/>
      <c r="BK103" s="78">
        <v>0</v>
      </c>
      <c r="BL103" s="78"/>
      <c r="BM103" s="78">
        <v>0</v>
      </c>
      <c r="BN103" s="78"/>
      <c r="BO103" s="78">
        <v>0</v>
      </c>
      <c r="BP103" s="78"/>
      <c r="BQ103" s="78">
        <v>0</v>
      </c>
      <c r="BR103" s="78"/>
      <c r="BS103" s="78">
        <v>0</v>
      </c>
      <c r="BT103" s="78"/>
      <c r="BU103" s="78">
        <v>0</v>
      </c>
      <c r="BV103" s="78"/>
      <c r="BW103" s="78">
        <v>0</v>
      </c>
      <c r="BX103" s="78"/>
      <c r="BY103" s="78">
        <v>0</v>
      </c>
      <c r="BZ103" s="78"/>
      <c r="CA103" s="78">
        <v>0</v>
      </c>
      <c r="CB103" s="78"/>
      <c r="CC103" s="78">
        <v>0</v>
      </c>
      <c r="CD103" s="78"/>
      <c r="CE103" s="78">
        <v>0</v>
      </c>
      <c r="CF103" s="78"/>
      <c r="CG103" s="78">
        <v>0</v>
      </c>
      <c r="CH103" s="78"/>
      <c r="CI103" s="78">
        <v>0</v>
      </c>
      <c r="CJ103" s="78"/>
      <c r="CK103" s="78">
        <v>0</v>
      </c>
      <c r="CL103" s="78"/>
      <c r="CM103" s="78">
        <v>0</v>
      </c>
      <c r="CN103" s="78"/>
      <c r="CO103" s="78">
        <v>0</v>
      </c>
      <c r="CP103" s="78"/>
      <c r="CQ103" s="78">
        <v>0</v>
      </c>
      <c r="CR103" s="78"/>
      <c r="CS103" s="78">
        <v>0</v>
      </c>
      <c r="CT103" s="78"/>
      <c r="CU103" s="78"/>
      <c r="CV103" s="78"/>
    </row>
    <row r="104" spans="1:100" ht="15.5" x14ac:dyDescent="0.35">
      <c r="A104" s="78" t="s">
        <v>422</v>
      </c>
      <c r="B104" s="78" t="s">
        <v>316</v>
      </c>
      <c r="C104" s="78" t="s">
        <v>423</v>
      </c>
      <c r="D104" s="78">
        <v>72</v>
      </c>
      <c r="E104" s="78">
        <v>0</v>
      </c>
      <c r="F104" s="78"/>
      <c r="G104" s="78">
        <v>0</v>
      </c>
      <c r="H104" s="78"/>
      <c r="I104" s="78">
        <v>0</v>
      </c>
      <c r="J104" s="78"/>
      <c r="K104" s="78">
        <v>0</v>
      </c>
      <c r="L104" s="78" t="s">
        <v>248</v>
      </c>
      <c r="M104" s="78">
        <v>0</v>
      </c>
      <c r="N104" s="78"/>
      <c r="O104" s="78">
        <v>0</v>
      </c>
      <c r="P104" s="78"/>
      <c r="Q104" s="78">
        <v>0</v>
      </c>
      <c r="R104" s="78"/>
      <c r="S104" s="78">
        <v>0</v>
      </c>
      <c r="T104" s="78"/>
      <c r="U104" s="78">
        <v>0</v>
      </c>
      <c r="V104" s="78"/>
      <c r="W104" s="78">
        <v>0</v>
      </c>
      <c r="X104" s="78"/>
      <c r="Y104" s="78">
        <v>0</v>
      </c>
      <c r="Z104" s="78"/>
      <c r="AA104" s="78">
        <v>0</v>
      </c>
      <c r="AB104" s="78"/>
      <c r="AC104" s="78">
        <v>0</v>
      </c>
      <c r="AD104" s="78"/>
      <c r="AE104" s="78">
        <v>0</v>
      </c>
      <c r="AF104" s="78"/>
      <c r="AG104" s="78">
        <v>0</v>
      </c>
      <c r="AH104" s="78"/>
      <c r="AI104" s="78">
        <v>0</v>
      </c>
      <c r="AJ104" s="78"/>
      <c r="AK104" s="78">
        <v>0</v>
      </c>
      <c r="AL104" s="78"/>
      <c r="AM104" s="78">
        <v>0</v>
      </c>
      <c r="AN104" s="78"/>
      <c r="AO104" s="78">
        <v>0</v>
      </c>
      <c r="AP104" s="78"/>
      <c r="AQ104" s="78">
        <v>0</v>
      </c>
      <c r="AR104" s="78"/>
      <c r="AS104" s="78">
        <v>0</v>
      </c>
      <c r="AT104" s="78"/>
      <c r="AU104" s="78">
        <v>0</v>
      </c>
      <c r="AV104" s="78"/>
      <c r="AW104" s="78">
        <v>0</v>
      </c>
      <c r="AX104" s="78"/>
      <c r="AY104" s="78">
        <v>0</v>
      </c>
      <c r="AZ104" s="78"/>
      <c r="BA104" s="78">
        <v>0</v>
      </c>
      <c r="BB104" s="78"/>
      <c r="BC104" s="78">
        <v>0</v>
      </c>
      <c r="BD104" s="78"/>
      <c r="BE104" s="78">
        <v>0</v>
      </c>
      <c r="BF104" s="78"/>
      <c r="BG104" s="78">
        <v>0</v>
      </c>
      <c r="BH104" s="78"/>
      <c r="BI104" s="78">
        <v>0</v>
      </c>
      <c r="BJ104" s="78"/>
      <c r="BK104" s="78">
        <v>0</v>
      </c>
      <c r="BL104" s="78"/>
      <c r="BM104" s="78">
        <v>0</v>
      </c>
      <c r="BN104" s="78"/>
      <c r="BO104" s="78">
        <v>0</v>
      </c>
      <c r="BP104" s="78"/>
      <c r="BQ104" s="78">
        <v>0</v>
      </c>
      <c r="BR104" s="78"/>
      <c r="BS104" s="78">
        <v>0</v>
      </c>
      <c r="BT104" s="78"/>
      <c r="BU104" s="78">
        <v>0</v>
      </c>
      <c r="BV104" s="78"/>
      <c r="BW104" s="78">
        <v>0</v>
      </c>
      <c r="BX104" s="78"/>
      <c r="BY104" s="78">
        <v>0</v>
      </c>
      <c r="BZ104" s="78"/>
      <c r="CA104" s="78">
        <v>0</v>
      </c>
      <c r="CB104" s="78"/>
      <c r="CC104" s="78">
        <v>0</v>
      </c>
      <c r="CD104" s="78"/>
      <c r="CE104" s="78">
        <v>0</v>
      </c>
      <c r="CF104" s="78"/>
      <c r="CG104" s="78">
        <v>0</v>
      </c>
      <c r="CH104" s="78"/>
      <c r="CI104" s="78">
        <v>0</v>
      </c>
      <c r="CJ104" s="78"/>
      <c r="CK104" s="78">
        <v>0</v>
      </c>
      <c r="CL104" s="78"/>
      <c r="CM104" s="78">
        <v>0</v>
      </c>
      <c r="CN104" s="78"/>
      <c r="CO104" s="78">
        <v>0</v>
      </c>
      <c r="CP104" s="78"/>
      <c r="CQ104" s="78">
        <v>0</v>
      </c>
      <c r="CR104" s="78"/>
      <c r="CS104" s="78">
        <v>0</v>
      </c>
      <c r="CT104" s="78"/>
      <c r="CU104" s="78"/>
      <c r="CV104" s="78"/>
    </row>
    <row r="105" spans="1:100" ht="15.5" x14ac:dyDescent="0.35">
      <c r="A105" s="78" t="s">
        <v>424</v>
      </c>
      <c r="B105" s="78" t="s">
        <v>316</v>
      </c>
      <c r="C105" s="78" t="s">
        <v>425</v>
      </c>
      <c r="D105" s="78">
        <v>73</v>
      </c>
      <c r="E105" s="78">
        <v>0</v>
      </c>
      <c r="F105" s="78" t="s">
        <v>249</v>
      </c>
      <c r="G105" s="78">
        <v>0</v>
      </c>
      <c r="H105" s="78" t="s">
        <v>249</v>
      </c>
      <c r="I105" s="78">
        <v>89.17</v>
      </c>
      <c r="J105" s="78" t="s">
        <v>249</v>
      </c>
      <c r="K105" s="78">
        <v>0</v>
      </c>
      <c r="L105" s="78" t="s">
        <v>248</v>
      </c>
      <c r="M105" s="78">
        <v>0</v>
      </c>
      <c r="N105" s="78" t="s">
        <v>249</v>
      </c>
      <c r="O105" s="78">
        <v>0</v>
      </c>
      <c r="P105" s="78" t="s">
        <v>249</v>
      </c>
      <c r="Q105" s="78">
        <v>0</v>
      </c>
      <c r="R105" s="78" t="s">
        <v>249</v>
      </c>
      <c r="S105" s="78">
        <v>0</v>
      </c>
      <c r="T105" s="78" t="s">
        <v>249</v>
      </c>
      <c r="U105" s="78">
        <v>13.91</v>
      </c>
      <c r="V105" s="78" t="s">
        <v>249</v>
      </c>
      <c r="W105" s="78">
        <v>0</v>
      </c>
      <c r="X105" s="78" t="s">
        <v>249</v>
      </c>
      <c r="Y105" s="78">
        <v>0</v>
      </c>
      <c r="Z105" s="78" t="s">
        <v>249</v>
      </c>
      <c r="AA105" s="78">
        <v>0</v>
      </c>
      <c r="AB105" s="78" t="s">
        <v>249</v>
      </c>
      <c r="AC105" s="78">
        <v>0</v>
      </c>
      <c r="AD105" s="78" t="s">
        <v>249</v>
      </c>
      <c r="AE105" s="78">
        <v>0</v>
      </c>
      <c r="AF105" s="78" t="s">
        <v>249</v>
      </c>
      <c r="AG105" s="78">
        <v>0</v>
      </c>
      <c r="AH105" s="78" t="s">
        <v>249</v>
      </c>
      <c r="AI105" s="78">
        <v>0</v>
      </c>
      <c r="AJ105" s="78" t="s">
        <v>249</v>
      </c>
      <c r="AK105" s="78">
        <v>0</v>
      </c>
      <c r="AL105" s="78" t="s">
        <v>249</v>
      </c>
      <c r="AM105" s="78">
        <v>0</v>
      </c>
      <c r="AN105" s="78" t="s">
        <v>249</v>
      </c>
      <c r="AO105" s="78">
        <v>0</v>
      </c>
      <c r="AP105" s="78" t="s">
        <v>249</v>
      </c>
      <c r="AQ105" s="78">
        <v>205.32</v>
      </c>
      <c r="AR105" s="78"/>
      <c r="AS105" s="78">
        <v>36.82</v>
      </c>
      <c r="AT105" s="78" t="s">
        <v>249</v>
      </c>
      <c r="AU105" s="78">
        <v>216.54</v>
      </c>
      <c r="AV105" s="78"/>
      <c r="AW105" s="78">
        <v>108.4</v>
      </c>
      <c r="AX105" s="78"/>
      <c r="AY105" s="78">
        <v>75.430000000000007</v>
      </c>
      <c r="AZ105" s="78"/>
      <c r="BA105" s="78">
        <v>172.03</v>
      </c>
      <c r="BB105" s="78"/>
      <c r="BC105" s="78">
        <v>174.77</v>
      </c>
      <c r="BD105" s="78"/>
      <c r="BE105" s="78">
        <v>281.98</v>
      </c>
      <c r="BF105" s="78"/>
      <c r="BG105" s="78">
        <v>285.52999999999997</v>
      </c>
      <c r="BH105" s="78"/>
      <c r="BI105" s="78">
        <v>426.96</v>
      </c>
      <c r="BJ105" s="78"/>
      <c r="BK105" s="78">
        <v>318.41000000000003</v>
      </c>
      <c r="BL105" s="78"/>
      <c r="BM105" s="78">
        <v>388.87</v>
      </c>
      <c r="BN105" s="78"/>
      <c r="BO105" s="78">
        <v>309.27999999999997</v>
      </c>
      <c r="BP105" s="78"/>
      <c r="BQ105" s="78">
        <v>437.23</v>
      </c>
      <c r="BR105" s="78"/>
      <c r="BS105" s="78">
        <v>363.53</v>
      </c>
      <c r="BT105" s="78"/>
      <c r="BU105" s="78">
        <v>348.95</v>
      </c>
      <c r="BV105" s="78"/>
      <c r="BW105" s="78">
        <v>463.41</v>
      </c>
      <c r="BX105" s="78"/>
      <c r="BY105" s="78">
        <v>526.63</v>
      </c>
      <c r="BZ105" s="78"/>
      <c r="CA105" s="78">
        <v>196.47</v>
      </c>
      <c r="CB105" s="78"/>
      <c r="CC105" s="78">
        <v>488.53</v>
      </c>
      <c r="CD105" s="78"/>
      <c r="CE105" s="78">
        <v>287.56</v>
      </c>
      <c r="CF105" s="78"/>
      <c r="CG105" s="78">
        <v>428.69</v>
      </c>
      <c r="CH105" s="78"/>
      <c r="CI105" s="78">
        <v>376.66</v>
      </c>
      <c r="CJ105" s="78"/>
      <c r="CK105" s="78">
        <v>430.49</v>
      </c>
      <c r="CL105" s="78"/>
      <c r="CM105" s="78">
        <v>495.75</v>
      </c>
      <c r="CN105" s="78"/>
      <c r="CO105" s="78">
        <v>413.73</v>
      </c>
      <c r="CP105" s="78"/>
      <c r="CQ105" s="78">
        <v>246.27</v>
      </c>
      <c r="CR105" s="78"/>
      <c r="CS105" s="78">
        <v>96.29</v>
      </c>
      <c r="CT105" s="78" t="s">
        <v>249</v>
      </c>
      <c r="CU105" s="78"/>
      <c r="CV105" s="78"/>
    </row>
    <row r="106" spans="1:100" ht="15.5" x14ac:dyDescent="0.35">
      <c r="A106" s="78" t="s">
        <v>426</v>
      </c>
      <c r="B106" s="78" t="s">
        <v>316</v>
      </c>
      <c r="C106" s="78" t="s">
        <v>427</v>
      </c>
      <c r="D106" s="78">
        <v>74</v>
      </c>
      <c r="E106" s="78">
        <v>0</v>
      </c>
      <c r="F106" s="78" t="s">
        <v>248</v>
      </c>
      <c r="G106" s="78">
        <v>0</v>
      </c>
      <c r="H106" s="78" t="s">
        <v>248</v>
      </c>
      <c r="I106" s="78">
        <v>0</v>
      </c>
      <c r="J106" s="78" t="s">
        <v>248</v>
      </c>
      <c r="K106" s="78">
        <v>0</v>
      </c>
      <c r="L106" s="78" t="s">
        <v>248</v>
      </c>
      <c r="M106" s="78">
        <v>0</v>
      </c>
      <c r="N106" s="78" t="s">
        <v>248</v>
      </c>
      <c r="O106" s="78">
        <v>0</v>
      </c>
      <c r="P106" s="78" t="s">
        <v>248</v>
      </c>
      <c r="Q106" s="78">
        <v>0</v>
      </c>
      <c r="R106" s="78" t="s">
        <v>248</v>
      </c>
      <c r="S106" s="78">
        <v>0</v>
      </c>
      <c r="T106" s="78" t="s">
        <v>248</v>
      </c>
      <c r="U106" s="78">
        <v>0</v>
      </c>
      <c r="V106" s="78" t="s">
        <v>248</v>
      </c>
      <c r="W106" s="78">
        <v>0</v>
      </c>
      <c r="X106" s="78" t="s">
        <v>248</v>
      </c>
      <c r="Y106" s="78">
        <v>0</v>
      </c>
      <c r="Z106" s="78" t="s">
        <v>248</v>
      </c>
      <c r="AA106" s="78">
        <v>0</v>
      </c>
      <c r="AB106" s="78" t="s">
        <v>248</v>
      </c>
      <c r="AC106" s="78">
        <v>0</v>
      </c>
      <c r="AD106" s="78" t="s">
        <v>248</v>
      </c>
      <c r="AE106" s="78">
        <v>0</v>
      </c>
      <c r="AF106" s="78" t="s">
        <v>248</v>
      </c>
      <c r="AG106" s="78">
        <v>0</v>
      </c>
      <c r="AH106" s="78" t="s">
        <v>248</v>
      </c>
      <c r="AI106" s="78">
        <v>0</v>
      </c>
      <c r="AJ106" s="78" t="s">
        <v>248</v>
      </c>
      <c r="AK106" s="78">
        <v>0</v>
      </c>
      <c r="AL106" s="78" t="s">
        <v>248</v>
      </c>
      <c r="AM106" s="78">
        <v>0</v>
      </c>
      <c r="AN106" s="78" t="s">
        <v>248</v>
      </c>
      <c r="AO106" s="78">
        <v>0</v>
      </c>
      <c r="AP106" s="78" t="s">
        <v>248</v>
      </c>
      <c r="AQ106" s="78">
        <v>6.21</v>
      </c>
      <c r="AR106" s="78"/>
      <c r="AS106" s="78">
        <v>0</v>
      </c>
      <c r="AT106" s="78" t="s">
        <v>248</v>
      </c>
      <c r="AU106" s="78">
        <v>3.97</v>
      </c>
      <c r="AV106" s="78"/>
      <c r="AW106" s="78">
        <v>5.89</v>
      </c>
      <c r="AX106" s="78"/>
      <c r="AY106" s="78">
        <v>4.71</v>
      </c>
      <c r="AZ106" s="78"/>
      <c r="BA106" s="78">
        <v>3.66</v>
      </c>
      <c r="BB106" s="78"/>
      <c r="BC106" s="78">
        <v>0</v>
      </c>
      <c r="BD106" s="78"/>
      <c r="BE106" s="78">
        <v>0</v>
      </c>
      <c r="BF106" s="78"/>
      <c r="BG106" s="78">
        <v>4.54</v>
      </c>
      <c r="BH106" s="78"/>
      <c r="BI106" s="78">
        <v>4.2699999999999996</v>
      </c>
      <c r="BJ106" s="78"/>
      <c r="BK106" s="78">
        <v>13.6</v>
      </c>
      <c r="BL106" s="78"/>
      <c r="BM106" s="78">
        <v>17.309999999999999</v>
      </c>
      <c r="BN106" s="78"/>
      <c r="BO106" s="78">
        <v>7.63</v>
      </c>
      <c r="BP106" s="78"/>
      <c r="BQ106" s="78">
        <v>12.94</v>
      </c>
      <c r="BR106" s="78"/>
      <c r="BS106" s="78">
        <v>27.2</v>
      </c>
      <c r="BT106" s="78"/>
      <c r="BU106" s="78">
        <v>9.8000000000000007</v>
      </c>
      <c r="BV106" s="78"/>
      <c r="BW106" s="78">
        <v>21.9</v>
      </c>
      <c r="BX106" s="78"/>
      <c r="BY106" s="78">
        <v>24.18</v>
      </c>
      <c r="BZ106" s="78"/>
      <c r="CA106" s="78">
        <v>21</v>
      </c>
      <c r="CB106" s="78"/>
      <c r="CC106" s="78">
        <v>28.78</v>
      </c>
      <c r="CD106" s="78"/>
      <c r="CE106" s="78">
        <v>30.23</v>
      </c>
      <c r="CF106" s="78"/>
      <c r="CG106" s="78">
        <v>23.06</v>
      </c>
      <c r="CH106" s="78"/>
      <c r="CI106" s="78">
        <v>17.02</v>
      </c>
      <c r="CJ106" s="78"/>
      <c r="CK106" s="78">
        <v>13.45</v>
      </c>
      <c r="CL106" s="78"/>
      <c r="CM106" s="78">
        <v>18.48</v>
      </c>
      <c r="CN106" s="78"/>
      <c r="CO106" s="78">
        <v>13.25</v>
      </c>
      <c r="CP106" s="78"/>
      <c r="CQ106" s="78">
        <v>4.91</v>
      </c>
      <c r="CR106" s="78"/>
      <c r="CS106" s="78">
        <v>8.09</v>
      </c>
      <c r="CT106" s="78"/>
      <c r="CU106" s="78"/>
      <c r="CV106" s="78"/>
    </row>
    <row r="107" spans="1:100" ht="15.5" x14ac:dyDescent="0.35">
      <c r="A107" s="78" t="s">
        <v>428</v>
      </c>
      <c r="B107" s="78" t="s">
        <v>316</v>
      </c>
      <c r="C107" s="78" t="s">
        <v>429</v>
      </c>
      <c r="D107" s="78">
        <v>75.099999999999994</v>
      </c>
      <c r="E107" s="78">
        <v>0</v>
      </c>
      <c r="F107" s="78" t="s">
        <v>249</v>
      </c>
      <c r="G107" s="78">
        <v>0</v>
      </c>
      <c r="H107" s="78" t="s">
        <v>249</v>
      </c>
      <c r="I107" s="78">
        <v>0</v>
      </c>
      <c r="J107" s="78" t="s">
        <v>249</v>
      </c>
      <c r="K107" s="78">
        <v>0</v>
      </c>
      <c r="L107" s="78" t="s">
        <v>248</v>
      </c>
      <c r="M107" s="78">
        <v>0</v>
      </c>
      <c r="N107" s="78" t="s">
        <v>249</v>
      </c>
      <c r="O107" s="78">
        <v>0</v>
      </c>
      <c r="P107" s="78" t="s">
        <v>249</v>
      </c>
      <c r="Q107" s="78">
        <v>0</v>
      </c>
      <c r="R107" s="78" t="s">
        <v>249</v>
      </c>
      <c r="S107" s="78">
        <v>0</v>
      </c>
      <c r="T107" s="78" t="s">
        <v>249</v>
      </c>
      <c r="U107" s="78">
        <v>0</v>
      </c>
      <c r="V107" s="78" t="s">
        <v>249</v>
      </c>
      <c r="W107" s="78">
        <v>0</v>
      </c>
      <c r="X107" s="78" t="s">
        <v>249</v>
      </c>
      <c r="Y107" s="78">
        <v>0</v>
      </c>
      <c r="Z107" s="78" t="s">
        <v>249</v>
      </c>
      <c r="AA107" s="78">
        <v>0</v>
      </c>
      <c r="AB107" s="78" t="s">
        <v>249</v>
      </c>
      <c r="AC107" s="78">
        <v>0</v>
      </c>
      <c r="AD107" s="78" t="s">
        <v>249</v>
      </c>
      <c r="AE107" s="78">
        <v>0</v>
      </c>
      <c r="AF107" s="78" t="s">
        <v>249</v>
      </c>
      <c r="AG107" s="78">
        <v>0</v>
      </c>
      <c r="AH107" s="78" t="s">
        <v>249</v>
      </c>
      <c r="AI107" s="78">
        <v>0</v>
      </c>
      <c r="AJ107" s="78" t="s">
        <v>249</v>
      </c>
      <c r="AK107" s="78">
        <v>0</v>
      </c>
      <c r="AL107" s="78" t="s">
        <v>249</v>
      </c>
      <c r="AM107" s="78">
        <v>0</v>
      </c>
      <c r="AN107" s="78" t="s">
        <v>249</v>
      </c>
      <c r="AO107" s="78">
        <v>0</v>
      </c>
      <c r="AP107" s="78" t="s">
        <v>249</v>
      </c>
      <c r="AQ107" s="78">
        <v>36</v>
      </c>
      <c r="AR107" s="78"/>
      <c r="AS107" s="78">
        <v>0</v>
      </c>
      <c r="AT107" s="78" t="s">
        <v>249</v>
      </c>
      <c r="AU107" s="78">
        <v>26.84</v>
      </c>
      <c r="AV107" s="78"/>
      <c r="AW107" s="78">
        <v>38.39</v>
      </c>
      <c r="AX107" s="78"/>
      <c r="AY107" s="78">
        <v>33.82</v>
      </c>
      <c r="AZ107" s="78"/>
      <c r="BA107" s="78">
        <v>30.48</v>
      </c>
      <c r="BB107" s="78"/>
      <c r="BC107" s="78">
        <v>4.76</v>
      </c>
      <c r="BD107" s="78"/>
      <c r="BE107" s="78">
        <v>21.63</v>
      </c>
      <c r="BF107" s="78"/>
      <c r="BG107" s="78">
        <v>90.47</v>
      </c>
      <c r="BH107" s="78"/>
      <c r="BI107" s="78">
        <v>123.28</v>
      </c>
      <c r="BJ107" s="78"/>
      <c r="BK107" s="78">
        <v>142.46</v>
      </c>
      <c r="BL107" s="78"/>
      <c r="BM107" s="78">
        <v>135.13999999999999</v>
      </c>
      <c r="BN107" s="78"/>
      <c r="BO107" s="78">
        <v>160.61000000000001</v>
      </c>
      <c r="BP107" s="78"/>
      <c r="BQ107" s="78">
        <v>217.11</v>
      </c>
      <c r="BR107" s="78"/>
      <c r="BS107" s="78">
        <v>253.93</v>
      </c>
      <c r="BT107" s="78"/>
      <c r="BU107" s="78">
        <v>196.04</v>
      </c>
      <c r="BV107" s="78"/>
      <c r="BW107" s="78">
        <v>208.15</v>
      </c>
      <c r="BX107" s="78"/>
      <c r="BY107" s="78">
        <v>228.64</v>
      </c>
      <c r="BZ107" s="78"/>
      <c r="CA107" s="78">
        <v>37.07</v>
      </c>
      <c r="CB107" s="78"/>
      <c r="CC107" s="78">
        <v>181.49</v>
      </c>
      <c r="CD107" s="78"/>
      <c r="CE107" s="78">
        <v>162.86000000000001</v>
      </c>
      <c r="CF107" s="78"/>
      <c r="CG107" s="78">
        <v>215.79</v>
      </c>
      <c r="CH107" s="78"/>
      <c r="CI107" s="78">
        <v>184.1</v>
      </c>
      <c r="CJ107" s="78"/>
      <c r="CK107" s="78">
        <v>180.7</v>
      </c>
      <c r="CL107" s="78"/>
      <c r="CM107" s="78">
        <v>221.84</v>
      </c>
      <c r="CN107" s="78"/>
      <c r="CO107" s="78">
        <v>223.17</v>
      </c>
      <c r="CP107" s="78"/>
      <c r="CQ107" s="78">
        <v>169.3</v>
      </c>
      <c r="CR107" s="78"/>
      <c r="CS107" s="78">
        <v>123.09</v>
      </c>
      <c r="CT107" s="78"/>
      <c r="CU107" s="78"/>
      <c r="CV107" s="78"/>
    </row>
    <row r="108" spans="1:100" ht="15.5" x14ac:dyDescent="0.35">
      <c r="A108" s="78" t="s">
        <v>430</v>
      </c>
      <c r="B108" s="78" t="s">
        <v>316</v>
      </c>
      <c r="C108" s="78" t="s">
        <v>431</v>
      </c>
      <c r="D108" s="78">
        <v>75.2</v>
      </c>
      <c r="E108" s="78">
        <v>0</v>
      </c>
      <c r="F108" s="78"/>
      <c r="G108" s="78">
        <v>0</v>
      </c>
      <c r="H108" s="78"/>
      <c r="I108" s="78">
        <v>0</v>
      </c>
      <c r="J108" s="78"/>
      <c r="K108" s="78">
        <v>0</v>
      </c>
      <c r="L108" s="78" t="s">
        <v>248</v>
      </c>
      <c r="M108" s="78">
        <v>0</v>
      </c>
      <c r="N108" s="78"/>
      <c r="O108" s="78">
        <v>0</v>
      </c>
      <c r="P108" s="78"/>
      <c r="Q108" s="78">
        <v>0</v>
      </c>
      <c r="R108" s="78"/>
      <c r="S108" s="78">
        <v>0</v>
      </c>
      <c r="T108" s="78"/>
      <c r="U108" s="78">
        <v>0</v>
      </c>
      <c r="V108" s="78"/>
      <c r="W108" s="78">
        <v>0</v>
      </c>
      <c r="X108" s="78"/>
      <c r="Y108" s="78">
        <v>0</v>
      </c>
      <c r="Z108" s="78"/>
      <c r="AA108" s="78">
        <v>0</v>
      </c>
      <c r="AB108" s="78"/>
      <c r="AC108" s="78">
        <v>0</v>
      </c>
      <c r="AD108" s="78"/>
      <c r="AE108" s="78">
        <v>0</v>
      </c>
      <c r="AF108" s="78"/>
      <c r="AG108" s="78">
        <v>0</v>
      </c>
      <c r="AH108" s="78"/>
      <c r="AI108" s="78">
        <v>0</v>
      </c>
      <c r="AJ108" s="78"/>
      <c r="AK108" s="78">
        <v>0</v>
      </c>
      <c r="AL108" s="78"/>
      <c r="AM108" s="78">
        <v>0</v>
      </c>
      <c r="AN108" s="78"/>
      <c r="AO108" s="78">
        <v>0</v>
      </c>
      <c r="AP108" s="78"/>
      <c r="AQ108" s="78">
        <v>0</v>
      </c>
      <c r="AR108" s="78"/>
      <c r="AS108" s="78">
        <v>0</v>
      </c>
      <c r="AT108" s="78"/>
      <c r="AU108" s="78">
        <v>0</v>
      </c>
      <c r="AV108" s="78"/>
      <c r="AW108" s="78">
        <v>0</v>
      </c>
      <c r="AX108" s="78"/>
      <c r="AY108" s="78">
        <v>0</v>
      </c>
      <c r="AZ108" s="78"/>
      <c r="BA108" s="78">
        <v>0</v>
      </c>
      <c r="BB108" s="78"/>
      <c r="BC108" s="78">
        <v>0</v>
      </c>
      <c r="BD108" s="78"/>
      <c r="BE108" s="78">
        <v>0</v>
      </c>
      <c r="BF108" s="78"/>
      <c r="BG108" s="78">
        <v>0</v>
      </c>
      <c r="BH108" s="78"/>
      <c r="BI108" s="78">
        <v>0</v>
      </c>
      <c r="BJ108" s="78"/>
      <c r="BK108" s="78">
        <v>0</v>
      </c>
      <c r="BL108" s="78"/>
      <c r="BM108" s="78">
        <v>0</v>
      </c>
      <c r="BN108" s="78"/>
      <c r="BO108" s="78">
        <v>0</v>
      </c>
      <c r="BP108" s="78"/>
      <c r="BQ108" s="78">
        <v>0</v>
      </c>
      <c r="BR108" s="78"/>
      <c r="BS108" s="78">
        <v>1.87</v>
      </c>
      <c r="BT108" s="78"/>
      <c r="BU108" s="78">
        <v>4.3099999999999996</v>
      </c>
      <c r="BV108" s="78"/>
      <c r="BW108" s="78">
        <v>1.44</v>
      </c>
      <c r="BX108" s="78"/>
      <c r="BY108" s="78">
        <v>0.49</v>
      </c>
      <c r="BZ108" s="78"/>
      <c r="CA108" s="78">
        <v>0</v>
      </c>
      <c r="CB108" s="78"/>
      <c r="CC108" s="78">
        <v>0</v>
      </c>
      <c r="CD108" s="78"/>
      <c r="CE108" s="78">
        <v>0</v>
      </c>
      <c r="CF108" s="78"/>
      <c r="CG108" s="78">
        <v>2.6</v>
      </c>
      <c r="CH108" s="78"/>
      <c r="CI108" s="78">
        <v>4.17</v>
      </c>
      <c r="CJ108" s="78"/>
      <c r="CK108" s="78">
        <v>1.84</v>
      </c>
      <c r="CL108" s="78"/>
      <c r="CM108" s="78">
        <v>2.4</v>
      </c>
      <c r="CN108" s="78"/>
      <c r="CO108" s="78">
        <v>2.2999999999999998</v>
      </c>
      <c r="CP108" s="78"/>
      <c r="CQ108" s="78">
        <v>0.98</v>
      </c>
      <c r="CR108" s="78"/>
      <c r="CS108" s="78">
        <v>0</v>
      </c>
      <c r="CT108" s="78"/>
      <c r="CU108" s="78"/>
      <c r="CV108" s="78"/>
    </row>
    <row r="109" spans="1:100" ht="15.5" x14ac:dyDescent="0.35">
      <c r="A109" s="78" t="s">
        <v>432</v>
      </c>
      <c r="B109" s="78" t="s">
        <v>316</v>
      </c>
      <c r="C109" s="78" t="s">
        <v>433</v>
      </c>
      <c r="D109" s="78">
        <v>76</v>
      </c>
      <c r="E109" s="78">
        <v>0</v>
      </c>
      <c r="F109" s="78"/>
      <c r="G109" s="78">
        <v>0</v>
      </c>
      <c r="H109" s="78"/>
      <c r="I109" s="78">
        <v>0</v>
      </c>
      <c r="J109" s="78"/>
      <c r="K109" s="78">
        <v>0</v>
      </c>
      <c r="L109" s="78" t="s">
        <v>248</v>
      </c>
      <c r="M109" s="78">
        <v>0</v>
      </c>
      <c r="N109" s="78"/>
      <c r="O109" s="78">
        <v>0</v>
      </c>
      <c r="P109" s="78"/>
      <c r="Q109" s="78">
        <v>0</v>
      </c>
      <c r="R109" s="78"/>
      <c r="S109" s="78">
        <v>0</v>
      </c>
      <c r="T109" s="78"/>
      <c r="U109" s="78">
        <v>0</v>
      </c>
      <c r="V109" s="78"/>
      <c r="W109" s="78">
        <v>0</v>
      </c>
      <c r="X109" s="78"/>
      <c r="Y109" s="78">
        <v>0</v>
      </c>
      <c r="Z109" s="78"/>
      <c r="AA109" s="78">
        <v>0</v>
      </c>
      <c r="AB109" s="78"/>
      <c r="AC109" s="78">
        <v>0</v>
      </c>
      <c r="AD109" s="78"/>
      <c r="AE109" s="78">
        <v>0</v>
      </c>
      <c r="AF109" s="78"/>
      <c r="AG109" s="78">
        <v>0</v>
      </c>
      <c r="AH109" s="78"/>
      <c r="AI109" s="78">
        <v>0</v>
      </c>
      <c r="AJ109" s="78"/>
      <c r="AK109" s="78">
        <v>0</v>
      </c>
      <c r="AL109" s="78"/>
      <c r="AM109" s="78">
        <v>0</v>
      </c>
      <c r="AN109" s="78"/>
      <c r="AO109" s="78">
        <v>0</v>
      </c>
      <c r="AP109" s="78"/>
      <c r="AQ109" s="78">
        <v>0</v>
      </c>
      <c r="AR109" s="78"/>
      <c r="AS109" s="78">
        <v>0</v>
      </c>
      <c r="AT109" s="78"/>
      <c r="AU109" s="78">
        <v>0</v>
      </c>
      <c r="AV109" s="78"/>
      <c r="AW109" s="78">
        <v>0</v>
      </c>
      <c r="AX109" s="78"/>
      <c r="AY109" s="78">
        <v>0</v>
      </c>
      <c r="AZ109" s="78"/>
      <c r="BA109" s="78">
        <v>0</v>
      </c>
      <c r="BB109" s="78"/>
      <c r="BC109" s="78">
        <v>0</v>
      </c>
      <c r="BD109" s="78"/>
      <c r="BE109" s="78">
        <v>0</v>
      </c>
      <c r="BF109" s="78"/>
      <c r="BG109" s="78">
        <v>0</v>
      </c>
      <c r="BH109" s="78"/>
      <c r="BI109" s="78">
        <v>0</v>
      </c>
      <c r="BJ109" s="78"/>
      <c r="BK109" s="78">
        <v>0</v>
      </c>
      <c r="BL109" s="78"/>
      <c r="BM109" s="78">
        <v>0</v>
      </c>
      <c r="BN109" s="78"/>
      <c r="BO109" s="78">
        <v>0</v>
      </c>
      <c r="BP109" s="78"/>
      <c r="BQ109" s="78">
        <v>0</v>
      </c>
      <c r="BR109" s="78"/>
      <c r="BS109" s="78">
        <v>0</v>
      </c>
      <c r="BT109" s="78"/>
      <c r="BU109" s="78">
        <v>0</v>
      </c>
      <c r="BV109" s="78"/>
      <c r="BW109" s="78">
        <v>0</v>
      </c>
      <c r="BX109" s="78"/>
      <c r="BY109" s="78">
        <v>0</v>
      </c>
      <c r="BZ109" s="78"/>
      <c r="CA109" s="78">
        <v>0</v>
      </c>
      <c r="CB109" s="78"/>
      <c r="CC109" s="78">
        <v>0</v>
      </c>
      <c r="CD109" s="78"/>
      <c r="CE109" s="78">
        <v>0</v>
      </c>
      <c r="CF109" s="78"/>
      <c r="CG109" s="78">
        <v>0</v>
      </c>
      <c r="CH109" s="78"/>
      <c r="CI109" s="78">
        <v>0</v>
      </c>
      <c r="CJ109" s="78"/>
      <c r="CK109" s="78">
        <v>0</v>
      </c>
      <c r="CL109" s="78"/>
      <c r="CM109" s="78">
        <v>0</v>
      </c>
      <c r="CN109" s="78"/>
      <c r="CO109" s="78">
        <v>0</v>
      </c>
      <c r="CP109" s="78"/>
      <c r="CQ109" s="78">
        <v>0</v>
      </c>
      <c r="CR109" s="78"/>
      <c r="CS109" s="78">
        <v>0</v>
      </c>
      <c r="CT109" s="78"/>
      <c r="CU109" s="78"/>
      <c r="CV109" s="78"/>
    </row>
    <row r="110" spans="1:100" ht="15.5" x14ac:dyDescent="0.35">
      <c r="A110" s="78" t="s">
        <v>434</v>
      </c>
      <c r="B110" s="78" t="s">
        <v>316</v>
      </c>
      <c r="C110" s="78" t="s">
        <v>435</v>
      </c>
      <c r="D110" s="78">
        <v>77</v>
      </c>
      <c r="E110" s="78">
        <v>0</v>
      </c>
      <c r="F110" s="78" t="s">
        <v>248</v>
      </c>
      <c r="G110" s="78">
        <v>0</v>
      </c>
      <c r="H110" s="78" t="s">
        <v>248</v>
      </c>
      <c r="I110" s="78">
        <v>0</v>
      </c>
      <c r="J110" s="78"/>
      <c r="K110" s="78">
        <v>0</v>
      </c>
      <c r="L110" s="78" t="s">
        <v>248</v>
      </c>
      <c r="M110" s="78">
        <v>0</v>
      </c>
      <c r="N110" s="78"/>
      <c r="O110" s="78">
        <v>0</v>
      </c>
      <c r="P110" s="78"/>
      <c r="Q110" s="78">
        <v>0</v>
      </c>
      <c r="R110" s="78"/>
      <c r="S110" s="78">
        <v>0</v>
      </c>
      <c r="T110" s="78"/>
      <c r="U110" s="78">
        <v>0</v>
      </c>
      <c r="V110" s="78"/>
      <c r="W110" s="78">
        <v>0</v>
      </c>
      <c r="X110" s="78"/>
      <c r="Y110" s="78">
        <v>0</v>
      </c>
      <c r="Z110" s="78"/>
      <c r="AA110" s="78">
        <v>0</v>
      </c>
      <c r="AB110" s="78"/>
      <c r="AC110" s="78">
        <v>0</v>
      </c>
      <c r="AD110" s="78"/>
      <c r="AE110" s="78">
        <v>0</v>
      </c>
      <c r="AF110" s="78"/>
      <c r="AG110" s="78">
        <v>0</v>
      </c>
      <c r="AH110" s="78"/>
      <c r="AI110" s="78">
        <v>0</v>
      </c>
      <c r="AJ110" s="78"/>
      <c r="AK110" s="78">
        <v>4</v>
      </c>
      <c r="AL110" s="78"/>
      <c r="AM110" s="78">
        <v>4.4000000000000004</v>
      </c>
      <c r="AN110" s="78"/>
      <c r="AO110" s="78">
        <v>4.37</v>
      </c>
      <c r="AP110" s="78"/>
      <c r="AQ110" s="78">
        <v>4.16</v>
      </c>
      <c r="AR110" s="78"/>
      <c r="AS110" s="78">
        <v>2.77</v>
      </c>
      <c r="AT110" s="78"/>
      <c r="AU110" s="78">
        <v>2.98</v>
      </c>
      <c r="AV110" s="78"/>
      <c r="AW110" s="78">
        <v>3.2</v>
      </c>
      <c r="AX110" s="78"/>
      <c r="AY110" s="78">
        <v>4.22</v>
      </c>
      <c r="AZ110" s="78"/>
      <c r="BA110" s="78">
        <v>1.94</v>
      </c>
      <c r="BB110" s="78"/>
      <c r="BC110" s="78">
        <v>2.34</v>
      </c>
      <c r="BD110" s="78"/>
      <c r="BE110" s="78">
        <v>3.54</v>
      </c>
      <c r="BF110" s="78"/>
      <c r="BG110" s="78">
        <v>1.28</v>
      </c>
      <c r="BH110" s="78"/>
      <c r="BI110" s="78">
        <v>2.34</v>
      </c>
      <c r="BJ110" s="78"/>
      <c r="BK110" s="78">
        <v>2.62</v>
      </c>
      <c r="BL110" s="78"/>
      <c r="BM110" s="78">
        <v>3.35</v>
      </c>
      <c r="BN110" s="78"/>
      <c r="BO110" s="78">
        <v>3.28</v>
      </c>
      <c r="BP110" s="78"/>
      <c r="BQ110" s="78">
        <v>1.99</v>
      </c>
      <c r="BR110" s="78"/>
      <c r="BS110" s="78">
        <v>2.71</v>
      </c>
      <c r="BT110" s="78"/>
      <c r="BU110" s="78">
        <v>1.57</v>
      </c>
      <c r="BV110" s="78"/>
      <c r="BW110" s="78">
        <v>1.75</v>
      </c>
      <c r="BX110" s="78"/>
      <c r="BY110" s="78">
        <v>2.42</v>
      </c>
      <c r="BZ110" s="78"/>
      <c r="CA110" s="78">
        <v>1.68</v>
      </c>
      <c r="CB110" s="78"/>
      <c r="CC110" s="78">
        <v>2.0699999999999998</v>
      </c>
      <c r="CD110" s="78"/>
      <c r="CE110" s="78">
        <v>1.38</v>
      </c>
      <c r="CF110" s="78"/>
      <c r="CG110" s="78">
        <v>0</v>
      </c>
      <c r="CH110" s="78"/>
      <c r="CI110" s="78">
        <v>0.92</v>
      </c>
      <c r="CJ110" s="78"/>
      <c r="CK110" s="78">
        <v>0.82</v>
      </c>
      <c r="CL110" s="78"/>
      <c r="CM110" s="78">
        <v>0</v>
      </c>
      <c r="CN110" s="78"/>
      <c r="CO110" s="78">
        <v>0.56000000000000005</v>
      </c>
      <c r="CP110" s="78"/>
      <c r="CQ110" s="78">
        <v>0</v>
      </c>
      <c r="CR110" s="78"/>
      <c r="CS110" s="78">
        <v>1.23</v>
      </c>
      <c r="CT110" s="78"/>
      <c r="CU110" s="78"/>
      <c r="CV110" s="78"/>
    </row>
    <row r="111" spans="1:100" ht="15.5" x14ac:dyDescent="0.35">
      <c r="A111" s="78" t="s">
        <v>436</v>
      </c>
      <c r="B111" s="78" t="s">
        <v>316</v>
      </c>
      <c r="C111" s="78" t="s">
        <v>437</v>
      </c>
      <c r="D111" s="78">
        <v>78</v>
      </c>
      <c r="E111" s="78">
        <v>0</v>
      </c>
      <c r="F111" s="78" t="s">
        <v>248</v>
      </c>
      <c r="G111" s="78">
        <v>0</v>
      </c>
      <c r="H111" s="78" t="s">
        <v>248</v>
      </c>
      <c r="I111" s="78">
        <v>0</v>
      </c>
      <c r="J111" s="78"/>
      <c r="K111" s="78">
        <v>0</v>
      </c>
      <c r="L111" s="78" t="s">
        <v>248</v>
      </c>
      <c r="M111" s="78">
        <v>0</v>
      </c>
      <c r="N111" s="78"/>
      <c r="O111" s="78">
        <v>0</v>
      </c>
      <c r="P111" s="78"/>
      <c r="Q111" s="78">
        <v>38.479999999999997</v>
      </c>
      <c r="R111" s="78"/>
      <c r="S111" s="78">
        <v>37.49</v>
      </c>
      <c r="T111" s="78"/>
      <c r="U111" s="78">
        <v>43.2</v>
      </c>
      <c r="V111" s="78"/>
      <c r="W111" s="78">
        <v>40.22</v>
      </c>
      <c r="X111" s="78"/>
      <c r="Y111" s="78">
        <v>37.630000000000003</v>
      </c>
      <c r="Z111" s="78"/>
      <c r="AA111" s="78">
        <v>29.03</v>
      </c>
      <c r="AB111" s="78"/>
      <c r="AC111" s="78">
        <v>23.66</v>
      </c>
      <c r="AD111" s="78"/>
      <c r="AE111" s="78">
        <v>19.55</v>
      </c>
      <c r="AF111" s="78"/>
      <c r="AG111" s="78">
        <v>21.22</v>
      </c>
      <c r="AH111" s="78"/>
      <c r="AI111" s="78">
        <v>42.65</v>
      </c>
      <c r="AJ111" s="78"/>
      <c r="AK111" s="78">
        <v>12.99</v>
      </c>
      <c r="AL111" s="78"/>
      <c r="AM111" s="78">
        <v>30.26</v>
      </c>
      <c r="AN111" s="78"/>
      <c r="AO111" s="78">
        <v>16.14</v>
      </c>
      <c r="AP111" s="78"/>
      <c r="AQ111" s="78">
        <v>16.86</v>
      </c>
      <c r="AR111" s="78"/>
      <c r="AS111" s="78">
        <v>38.17</v>
      </c>
      <c r="AT111" s="78"/>
      <c r="AU111" s="78">
        <v>19.48</v>
      </c>
      <c r="AV111" s="78"/>
      <c r="AW111" s="78">
        <v>17.32</v>
      </c>
      <c r="AX111" s="78"/>
      <c r="AY111" s="78">
        <v>15.51</v>
      </c>
      <c r="AZ111" s="78"/>
      <c r="BA111" s="78">
        <v>0</v>
      </c>
      <c r="BB111" s="78"/>
      <c r="BC111" s="78">
        <v>3.51</v>
      </c>
      <c r="BD111" s="78"/>
      <c r="BE111" s="78">
        <v>7.85</v>
      </c>
      <c r="BF111" s="78"/>
      <c r="BG111" s="78">
        <v>0</v>
      </c>
      <c r="BH111" s="78"/>
      <c r="BI111" s="78">
        <v>0.74</v>
      </c>
      <c r="BJ111" s="78"/>
      <c r="BK111" s="78">
        <v>0.43</v>
      </c>
      <c r="BL111" s="78"/>
      <c r="BM111" s="78">
        <v>0</v>
      </c>
      <c r="BN111" s="78"/>
      <c r="BO111" s="78">
        <v>6.08</v>
      </c>
      <c r="BP111" s="78"/>
      <c r="BQ111" s="78">
        <v>4.8600000000000003</v>
      </c>
      <c r="BR111" s="78"/>
      <c r="BS111" s="78">
        <v>0</v>
      </c>
      <c r="BT111" s="78"/>
      <c r="BU111" s="78">
        <v>4.26</v>
      </c>
      <c r="BV111" s="78"/>
      <c r="BW111" s="78">
        <v>0</v>
      </c>
      <c r="BX111" s="78"/>
      <c r="BY111" s="78">
        <v>0.92</v>
      </c>
      <c r="BZ111" s="78"/>
      <c r="CA111" s="78">
        <v>0</v>
      </c>
      <c r="CB111" s="78"/>
      <c r="CC111" s="78">
        <v>0</v>
      </c>
      <c r="CD111" s="78"/>
      <c r="CE111" s="78">
        <v>0</v>
      </c>
      <c r="CF111" s="78"/>
      <c r="CG111" s="78">
        <v>0.25</v>
      </c>
      <c r="CH111" s="78"/>
      <c r="CI111" s="78">
        <v>0.52</v>
      </c>
      <c r="CJ111" s="78"/>
      <c r="CK111" s="78">
        <v>2.72</v>
      </c>
      <c r="CL111" s="78"/>
      <c r="CM111" s="78">
        <v>4.6900000000000004</v>
      </c>
      <c r="CN111" s="78"/>
      <c r="CO111" s="78">
        <v>1.81</v>
      </c>
      <c r="CP111" s="78"/>
      <c r="CQ111" s="78">
        <v>0.28999999999999998</v>
      </c>
      <c r="CR111" s="78"/>
      <c r="CS111" s="78">
        <v>0.98</v>
      </c>
      <c r="CT111" s="78"/>
      <c r="CU111" s="78"/>
      <c r="CV111" s="78"/>
    </row>
    <row r="112" spans="1:100" ht="15.5" x14ac:dyDescent="0.35">
      <c r="A112" s="78"/>
      <c r="B112" s="78"/>
      <c r="C112" s="78"/>
      <c r="D112" s="78"/>
      <c r="E112" s="78"/>
      <c r="F112" s="78"/>
      <c r="G112" s="78"/>
      <c r="H112" s="78"/>
      <c r="I112" s="78"/>
      <c r="J112" s="78"/>
      <c r="K112" s="78"/>
      <c r="L112" s="78"/>
      <c r="M112" s="78"/>
      <c r="N112" s="78"/>
      <c r="O112" s="78"/>
      <c r="P112" s="78"/>
      <c r="Q112" s="78"/>
      <c r="R112" s="78"/>
      <c r="S112" s="78"/>
      <c r="T112" s="78"/>
      <c r="U112" s="78"/>
      <c r="V112" s="78"/>
      <c r="W112" s="78"/>
      <c r="X112" s="78"/>
      <c r="Y112" s="78"/>
      <c r="Z112" s="78"/>
      <c r="AA112" s="78"/>
      <c r="AB112" s="78"/>
      <c r="AC112" s="78"/>
      <c r="AD112" s="78"/>
      <c r="AE112" s="78"/>
      <c r="AF112" s="78"/>
      <c r="AG112" s="78"/>
      <c r="AH112" s="78"/>
      <c r="AI112" s="78"/>
      <c r="AJ112" s="78"/>
      <c r="AK112" s="78"/>
      <c r="AL112" s="78"/>
      <c r="AM112" s="78"/>
      <c r="AN112" s="78"/>
      <c r="AO112" s="78"/>
      <c r="AP112" s="78"/>
      <c r="AQ112" s="78"/>
      <c r="AR112" s="78"/>
      <c r="AS112" s="78"/>
      <c r="AT112" s="78"/>
      <c r="AU112" s="78"/>
      <c r="AV112" s="78"/>
      <c r="AW112" s="78"/>
      <c r="AX112" s="78"/>
      <c r="AY112" s="78"/>
      <c r="AZ112" s="78"/>
      <c r="BA112" s="78"/>
      <c r="BB112" s="78"/>
      <c r="BC112" s="78"/>
      <c r="BD112" s="78"/>
      <c r="BE112" s="78"/>
      <c r="BF112" s="78"/>
      <c r="BG112" s="78"/>
      <c r="BH112" s="78"/>
      <c r="BI112" s="78"/>
      <c r="BJ112" s="78"/>
      <c r="BK112" s="78"/>
      <c r="BL112" s="78"/>
      <c r="BM112" s="78"/>
      <c r="BN112" s="78"/>
      <c r="BO112" s="78"/>
      <c r="BP112" s="78"/>
      <c r="BQ112" s="78"/>
      <c r="BR112" s="78"/>
      <c r="BS112" s="78"/>
      <c r="BT112" s="78"/>
      <c r="BU112" s="78"/>
      <c r="BV112" s="78"/>
      <c r="BW112" s="78"/>
      <c r="BX112" s="78"/>
      <c r="BY112" s="78"/>
      <c r="BZ112" s="78"/>
      <c r="CA112" s="78"/>
      <c r="CB112" s="78"/>
      <c r="CC112" s="78"/>
      <c r="CD112" s="78"/>
      <c r="CE112" s="78"/>
      <c r="CF112" s="78"/>
      <c r="CG112" s="78"/>
      <c r="CH112" s="78"/>
      <c r="CI112" s="78"/>
      <c r="CJ112" s="78"/>
      <c r="CK112" s="78"/>
      <c r="CL112" s="78"/>
      <c r="CM112" s="78"/>
      <c r="CN112" s="78"/>
      <c r="CO112" s="78"/>
      <c r="CP112" s="78"/>
      <c r="CQ112" s="78"/>
      <c r="CR112" s="78"/>
      <c r="CS112" s="78"/>
      <c r="CT112" s="78"/>
      <c r="CU112" s="78"/>
      <c r="CV112" s="78"/>
    </row>
    <row r="113" spans="1:100" ht="15.5" x14ac:dyDescent="0.35">
      <c r="A113" s="78"/>
      <c r="B113" s="78"/>
      <c r="C113" s="78"/>
      <c r="D113" s="78"/>
      <c r="E113" s="78"/>
      <c r="F113" s="78"/>
      <c r="G113" s="78"/>
      <c r="H113" s="78"/>
      <c r="I113" s="78"/>
      <c r="J113" s="78"/>
      <c r="K113" s="78"/>
      <c r="L113" s="78"/>
      <c r="M113" s="78"/>
      <c r="N113" s="78"/>
      <c r="O113" s="78"/>
      <c r="P113" s="78"/>
      <c r="Q113" s="78"/>
      <c r="R113" s="78"/>
      <c r="S113" s="78"/>
      <c r="T113" s="78"/>
      <c r="U113" s="78"/>
      <c r="V113" s="78"/>
      <c r="W113" s="78"/>
      <c r="X113" s="78"/>
      <c r="Y113" s="78"/>
      <c r="Z113" s="78"/>
      <c r="AA113" s="78"/>
      <c r="AB113" s="78"/>
      <c r="AC113" s="78"/>
      <c r="AD113" s="78"/>
      <c r="AE113" s="78"/>
      <c r="AF113" s="78"/>
      <c r="AG113" s="78"/>
      <c r="AH113" s="78"/>
      <c r="AI113" s="78"/>
      <c r="AJ113" s="78"/>
      <c r="AK113" s="78"/>
      <c r="AL113" s="78"/>
      <c r="AM113" s="78"/>
      <c r="AN113" s="78"/>
      <c r="AO113" s="78"/>
      <c r="AP113" s="78"/>
      <c r="AQ113" s="78"/>
      <c r="AR113" s="78"/>
      <c r="AS113" s="78"/>
      <c r="AT113" s="78"/>
      <c r="AU113" s="78"/>
      <c r="AV113" s="78"/>
      <c r="AW113" s="78"/>
      <c r="AX113" s="78"/>
      <c r="AY113" s="78"/>
      <c r="AZ113" s="78"/>
      <c r="BA113" s="78"/>
      <c r="BB113" s="78"/>
      <c r="BC113" s="78"/>
      <c r="BD113" s="78"/>
      <c r="BE113" s="78"/>
      <c r="BF113" s="78"/>
      <c r="BG113" s="78"/>
      <c r="BH113" s="78"/>
      <c r="BI113" s="78"/>
      <c r="BJ113" s="78"/>
      <c r="BK113" s="78"/>
      <c r="BL113" s="78"/>
      <c r="BM113" s="78"/>
      <c r="BN113" s="78"/>
      <c r="BO113" s="78"/>
      <c r="BP113" s="78"/>
      <c r="BQ113" s="78"/>
      <c r="BR113" s="78"/>
      <c r="BS113" s="78"/>
      <c r="BT113" s="78"/>
      <c r="BU113" s="78"/>
      <c r="BV113" s="78"/>
      <c r="BW113" s="78"/>
      <c r="BX113" s="78"/>
      <c r="BY113" s="78"/>
      <c r="BZ113" s="78"/>
      <c r="CA113" s="78"/>
      <c r="CB113" s="78"/>
      <c r="CC113" s="78"/>
      <c r="CD113" s="78"/>
      <c r="CE113" s="78"/>
      <c r="CF113" s="78"/>
      <c r="CG113" s="78"/>
      <c r="CH113" s="78"/>
      <c r="CI113" s="78"/>
      <c r="CJ113" s="78"/>
      <c r="CK113" s="78"/>
      <c r="CL113" s="78"/>
      <c r="CM113" s="78"/>
      <c r="CN113" s="78"/>
      <c r="CO113" s="78"/>
      <c r="CP113" s="78"/>
      <c r="CQ113" s="78"/>
      <c r="CR113" s="78"/>
      <c r="CS113" s="78"/>
      <c r="CT113" s="78"/>
      <c r="CU113" s="78"/>
      <c r="CV113" s="78"/>
    </row>
    <row r="114" spans="1:100" ht="15.5" x14ac:dyDescent="0.35">
      <c r="A114" s="78"/>
      <c r="B114" s="78"/>
      <c r="C114" s="78"/>
      <c r="D114" s="78"/>
      <c r="E114" s="78"/>
      <c r="F114" s="78"/>
      <c r="G114" s="78"/>
      <c r="H114" s="78"/>
      <c r="I114" s="78"/>
      <c r="J114" s="78"/>
      <c r="K114" s="78"/>
      <c r="L114" s="78"/>
      <c r="M114" s="78"/>
      <c r="N114" s="78"/>
      <c r="O114" s="78"/>
      <c r="P114" s="78"/>
      <c r="Q114" s="78"/>
      <c r="R114" s="78"/>
      <c r="S114" s="78"/>
      <c r="T114" s="78"/>
      <c r="U114" s="78"/>
      <c r="V114" s="78"/>
      <c r="W114" s="78"/>
      <c r="X114" s="78"/>
      <c r="Y114" s="78"/>
      <c r="Z114" s="78"/>
      <c r="AA114" s="78"/>
      <c r="AB114" s="78"/>
      <c r="AC114" s="78"/>
      <c r="AD114" s="78"/>
      <c r="AE114" s="78"/>
      <c r="AF114" s="78"/>
      <c r="AG114" s="78"/>
      <c r="AH114" s="78"/>
      <c r="AI114" s="78"/>
      <c r="AJ114" s="78"/>
      <c r="AK114" s="78"/>
      <c r="AL114" s="78"/>
      <c r="AM114" s="78"/>
      <c r="AN114" s="78"/>
      <c r="AO114" s="78"/>
      <c r="AP114" s="78"/>
      <c r="AQ114" s="78"/>
      <c r="AR114" s="78"/>
      <c r="AS114" s="78"/>
      <c r="AT114" s="78"/>
      <c r="AU114" s="78"/>
      <c r="AV114" s="78"/>
      <c r="AW114" s="78"/>
      <c r="AX114" s="78"/>
      <c r="AY114" s="78"/>
      <c r="AZ114" s="78"/>
      <c r="BA114" s="78"/>
      <c r="BB114" s="78"/>
      <c r="BC114" s="78"/>
      <c r="BD114" s="78"/>
      <c r="BE114" s="78"/>
      <c r="BF114" s="78"/>
      <c r="BG114" s="78"/>
      <c r="BH114" s="78"/>
      <c r="BI114" s="78"/>
      <c r="BJ114" s="78"/>
      <c r="BK114" s="78"/>
      <c r="BL114" s="78"/>
      <c r="BM114" s="78"/>
      <c r="BN114" s="78"/>
      <c r="BO114" s="78"/>
      <c r="BP114" s="78"/>
      <c r="BQ114" s="78"/>
      <c r="BR114" s="78"/>
      <c r="BS114" s="78"/>
      <c r="BT114" s="78"/>
      <c r="BU114" s="78"/>
      <c r="BV114" s="78"/>
      <c r="BW114" s="78"/>
      <c r="BX114" s="78"/>
      <c r="BY114" s="78"/>
      <c r="BZ114" s="78"/>
      <c r="CA114" s="78"/>
      <c r="CB114" s="78"/>
      <c r="CC114" s="78"/>
      <c r="CD114" s="78"/>
      <c r="CE114" s="78"/>
      <c r="CF114" s="78"/>
      <c r="CG114" s="78"/>
      <c r="CH114" s="78"/>
      <c r="CI114" s="78"/>
      <c r="CJ114" s="78"/>
      <c r="CK114" s="78"/>
      <c r="CL114" s="78"/>
      <c r="CM114" s="78"/>
      <c r="CN114" s="78"/>
      <c r="CO114" s="78"/>
      <c r="CP114" s="78"/>
      <c r="CQ114" s="78"/>
      <c r="CR114" s="78"/>
      <c r="CS114" s="78"/>
      <c r="CT114" s="78"/>
      <c r="CU114" s="78"/>
      <c r="CV114" s="78"/>
    </row>
    <row r="115" spans="1:100" ht="15.5" x14ac:dyDescent="0.35">
      <c r="A115" s="78"/>
      <c r="B115" s="78"/>
      <c r="C115" s="78"/>
      <c r="D115" s="78"/>
      <c r="E115" s="78"/>
      <c r="F115" s="78"/>
      <c r="G115" s="78"/>
      <c r="H115" s="78"/>
      <c r="I115" s="78"/>
      <c r="J115" s="78"/>
      <c r="K115" s="78"/>
      <c r="L115" s="78"/>
      <c r="M115" s="78"/>
      <c r="N115" s="78"/>
      <c r="O115" s="78"/>
      <c r="P115" s="78"/>
      <c r="Q115" s="78"/>
      <c r="R115" s="78"/>
      <c r="S115" s="78"/>
      <c r="T115" s="78"/>
      <c r="U115" s="78"/>
      <c r="V115" s="78"/>
      <c r="W115" s="78"/>
      <c r="X115" s="78"/>
      <c r="Y115" s="78"/>
      <c r="Z115" s="78"/>
      <c r="AA115" s="78"/>
      <c r="AB115" s="78"/>
      <c r="AC115" s="78"/>
      <c r="AD115" s="78"/>
      <c r="AE115" s="78"/>
      <c r="AF115" s="78"/>
      <c r="AG115" s="78"/>
      <c r="AH115" s="78"/>
      <c r="AI115" s="78"/>
      <c r="AJ115" s="78"/>
      <c r="AK115" s="78"/>
      <c r="AL115" s="78"/>
      <c r="AM115" s="78"/>
      <c r="AN115" s="78"/>
      <c r="AO115" s="78"/>
      <c r="AP115" s="78"/>
      <c r="AQ115" s="78"/>
      <c r="AR115" s="78"/>
      <c r="AS115" s="78"/>
      <c r="AT115" s="78"/>
      <c r="AU115" s="78"/>
      <c r="AV115" s="78"/>
      <c r="AW115" s="78"/>
      <c r="AX115" s="78"/>
      <c r="AY115" s="78"/>
      <c r="AZ115" s="78"/>
      <c r="BA115" s="78"/>
      <c r="BB115" s="78"/>
      <c r="BC115" s="78"/>
      <c r="BD115" s="78"/>
      <c r="BE115" s="78"/>
      <c r="BF115" s="78"/>
      <c r="BG115" s="78"/>
      <c r="BH115" s="78"/>
      <c r="BI115" s="78"/>
      <c r="BJ115" s="78"/>
      <c r="BK115" s="78"/>
      <c r="BL115" s="78"/>
      <c r="BM115" s="78"/>
      <c r="BN115" s="78"/>
      <c r="BO115" s="78"/>
      <c r="BP115" s="78"/>
      <c r="BQ115" s="78"/>
      <c r="BR115" s="78"/>
      <c r="BS115" s="78"/>
      <c r="BT115" s="78"/>
      <c r="BU115" s="78"/>
      <c r="BV115" s="78"/>
      <c r="BW115" s="78"/>
      <c r="BX115" s="78"/>
      <c r="BY115" s="78"/>
      <c r="BZ115" s="78"/>
      <c r="CA115" s="78"/>
      <c r="CB115" s="78"/>
      <c r="CC115" s="78"/>
      <c r="CD115" s="78"/>
      <c r="CE115" s="78"/>
      <c r="CF115" s="78"/>
      <c r="CG115" s="78"/>
      <c r="CH115" s="78"/>
      <c r="CI115" s="78"/>
      <c r="CJ115" s="78"/>
      <c r="CK115" s="78"/>
      <c r="CL115" s="78"/>
      <c r="CM115" s="78"/>
      <c r="CN115" s="78"/>
      <c r="CO115" s="78"/>
      <c r="CP115" s="78"/>
      <c r="CQ115" s="78"/>
      <c r="CR115" s="78"/>
      <c r="CS115" s="78"/>
      <c r="CT115" s="78"/>
      <c r="CU115" s="78"/>
      <c r="CV115" s="78"/>
    </row>
    <row r="116" spans="1:100" ht="15.5" x14ac:dyDescent="0.35">
      <c r="A116" s="78"/>
      <c r="B116" s="78"/>
      <c r="C116" s="78"/>
      <c r="D116" s="78"/>
      <c r="E116" s="78"/>
      <c r="F116" s="78"/>
      <c r="G116" s="78"/>
      <c r="H116" s="78"/>
      <c r="I116" s="78"/>
      <c r="J116" s="78"/>
      <c r="K116" s="78"/>
      <c r="L116" s="78"/>
      <c r="M116" s="78"/>
      <c r="N116" s="78"/>
      <c r="O116" s="78"/>
      <c r="P116" s="78"/>
      <c r="Q116" s="78"/>
      <c r="R116" s="78"/>
      <c r="S116" s="78"/>
      <c r="T116" s="78"/>
      <c r="U116" s="78"/>
      <c r="V116" s="78"/>
      <c r="W116" s="78"/>
      <c r="X116" s="78"/>
      <c r="Y116" s="78"/>
      <c r="Z116" s="78"/>
      <c r="AA116" s="78"/>
      <c r="AB116" s="78"/>
      <c r="AC116" s="78"/>
      <c r="AD116" s="78"/>
      <c r="AE116" s="78"/>
      <c r="AF116" s="78"/>
      <c r="AG116" s="78"/>
      <c r="AH116" s="78"/>
      <c r="AI116" s="78"/>
      <c r="AJ116" s="78"/>
      <c r="AK116" s="78"/>
      <c r="AL116" s="78"/>
      <c r="AM116" s="78"/>
      <c r="AN116" s="78"/>
      <c r="AO116" s="78"/>
      <c r="AP116" s="78"/>
      <c r="AQ116" s="78"/>
      <c r="AR116" s="78"/>
      <c r="AS116" s="78"/>
      <c r="AT116" s="78"/>
      <c r="AU116" s="78"/>
      <c r="AV116" s="78"/>
      <c r="AW116" s="78"/>
      <c r="AX116" s="78"/>
      <c r="AY116" s="78"/>
      <c r="AZ116" s="78"/>
      <c r="BA116" s="78"/>
      <c r="BB116" s="78"/>
      <c r="BC116" s="78"/>
      <c r="BD116" s="78"/>
      <c r="BE116" s="78"/>
      <c r="BF116" s="78"/>
      <c r="BG116" s="78"/>
      <c r="BH116" s="78"/>
      <c r="BI116" s="78"/>
      <c r="BJ116" s="78"/>
      <c r="BK116" s="78"/>
      <c r="BL116" s="78"/>
      <c r="BM116" s="78"/>
      <c r="BN116" s="78"/>
      <c r="BO116" s="78"/>
      <c r="BP116" s="78"/>
      <c r="BQ116" s="78"/>
      <c r="BR116" s="78"/>
      <c r="BS116" s="78"/>
      <c r="BT116" s="78"/>
      <c r="BU116" s="78"/>
      <c r="BV116" s="78"/>
      <c r="BW116" s="78"/>
      <c r="BX116" s="78"/>
      <c r="BY116" s="78"/>
      <c r="BZ116" s="78"/>
      <c r="CA116" s="78"/>
      <c r="CB116" s="78"/>
      <c r="CC116" s="78"/>
      <c r="CD116" s="78"/>
      <c r="CE116" s="78"/>
      <c r="CF116" s="78"/>
      <c r="CG116" s="78"/>
      <c r="CH116" s="78"/>
      <c r="CI116" s="78"/>
      <c r="CJ116" s="78"/>
      <c r="CK116" s="78"/>
      <c r="CL116" s="78"/>
      <c r="CM116" s="78"/>
      <c r="CN116" s="78"/>
      <c r="CO116" s="78"/>
      <c r="CP116" s="78"/>
      <c r="CQ116" s="78"/>
      <c r="CR116" s="78"/>
      <c r="CS116" s="78"/>
      <c r="CT116" s="78"/>
      <c r="CU116" s="78"/>
      <c r="CV116" s="78"/>
    </row>
    <row r="117" spans="1:100" ht="15.5" x14ac:dyDescent="0.35">
      <c r="A117" s="78"/>
      <c r="B117" s="78"/>
      <c r="C117" s="78"/>
      <c r="D117" s="78"/>
      <c r="E117" s="78"/>
      <c r="F117" s="78"/>
      <c r="G117" s="78"/>
      <c r="H117" s="78"/>
      <c r="I117" s="78"/>
      <c r="J117" s="78"/>
      <c r="K117" s="78"/>
      <c r="L117" s="78"/>
      <c r="M117" s="78"/>
      <c r="N117" s="78"/>
      <c r="O117" s="78"/>
      <c r="P117" s="78"/>
      <c r="Q117" s="78"/>
      <c r="R117" s="78"/>
      <c r="S117" s="78"/>
      <c r="T117" s="78"/>
      <c r="U117" s="78"/>
      <c r="V117" s="78"/>
      <c r="W117" s="78"/>
      <c r="X117" s="78"/>
      <c r="Y117" s="78"/>
      <c r="Z117" s="78"/>
      <c r="AA117" s="78"/>
      <c r="AB117" s="78"/>
      <c r="AC117" s="78"/>
      <c r="AD117" s="78"/>
      <c r="AE117" s="78"/>
      <c r="AF117" s="78"/>
      <c r="AG117" s="78"/>
      <c r="AH117" s="78"/>
      <c r="AI117" s="78"/>
      <c r="AJ117" s="78"/>
      <c r="AK117" s="78"/>
      <c r="AL117" s="78"/>
      <c r="AM117" s="78"/>
      <c r="AN117" s="78"/>
      <c r="AO117" s="78"/>
      <c r="AP117" s="78"/>
      <c r="AQ117" s="78"/>
      <c r="AR117" s="78"/>
      <c r="AS117" s="78"/>
      <c r="AT117" s="78"/>
      <c r="AU117" s="78"/>
      <c r="AV117" s="78"/>
      <c r="AW117" s="78"/>
      <c r="AX117" s="78"/>
      <c r="AY117" s="78"/>
      <c r="AZ117" s="78"/>
      <c r="BA117" s="78"/>
      <c r="BB117" s="78"/>
      <c r="BC117" s="78"/>
      <c r="BD117" s="78"/>
      <c r="BE117" s="78"/>
      <c r="BF117" s="78"/>
      <c r="BG117" s="78"/>
      <c r="BH117" s="78"/>
      <c r="BI117" s="78"/>
      <c r="BJ117" s="78"/>
      <c r="BK117" s="78"/>
      <c r="BL117" s="78"/>
      <c r="BM117" s="78"/>
      <c r="BN117" s="78"/>
      <c r="BO117" s="78"/>
      <c r="BP117" s="78"/>
      <c r="BQ117" s="78"/>
      <c r="BR117" s="78"/>
      <c r="BS117" s="78"/>
      <c r="BT117" s="78"/>
      <c r="BU117" s="78"/>
      <c r="BV117" s="78"/>
      <c r="BW117" s="78"/>
      <c r="BX117" s="78"/>
      <c r="BY117" s="78"/>
      <c r="BZ117" s="78"/>
      <c r="CA117" s="78"/>
      <c r="CB117" s="78"/>
      <c r="CC117" s="78"/>
      <c r="CD117" s="78"/>
      <c r="CE117" s="78"/>
      <c r="CF117" s="78"/>
      <c r="CG117" s="78"/>
      <c r="CH117" s="78"/>
      <c r="CI117" s="78"/>
      <c r="CJ117" s="78"/>
      <c r="CK117" s="78"/>
      <c r="CL117" s="78"/>
      <c r="CM117" s="78"/>
      <c r="CN117" s="78"/>
      <c r="CO117" s="78"/>
      <c r="CP117" s="78"/>
      <c r="CQ117" s="78"/>
      <c r="CR117" s="78"/>
      <c r="CS117" s="78"/>
      <c r="CT117" s="78"/>
      <c r="CU117" s="78"/>
      <c r="CV117" s="78"/>
    </row>
    <row r="118" spans="1:100" ht="15.5" x14ac:dyDescent="0.35">
      <c r="A118" s="78"/>
      <c r="B118" s="78"/>
      <c r="C118" s="78"/>
      <c r="D118" s="78"/>
      <c r="E118" s="78"/>
      <c r="F118" s="78"/>
      <c r="G118" s="78"/>
      <c r="H118" s="78"/>
      <c r="I118" s="78"/>
      <c r="J118" s="78"/>
      <c r="K118" s="78"/>
      <c r="L118" s="78"/>
      <c r="M118" s="78"/>
      <c r="N118" s="78"/>
      <c r="O118" s="78"/>
      <c r="P118" s="78"/>
      <c r="Q118" s="78"/>
      <c r="R118" s="78"/>
      <c r="S118" s="78"/>
      <c r="T118" s="78"/>
      <c r="U118" s="78"/>
      <c r="V118" s="78"/>
      <c r="W118" s="78"/>
      <c r="X118" s="78"/>
      <c r="Y118" s="78"/>
      <c r="Z118" s="78"/>
      <c r="AA118" s="78"/>
      <c r="AB118" s="78"/>
      <c r="AC118" s="78"/>
      <c r="AD118" s="78"/>
      <c r="AE118" s="78"/>
      <c r="AF118" s="78"/>
      <c r="AG118" s="78"/>
      <c r="AH118" s="78"/>
      <c r="AI118" s="78"/>
      <c r="AJ118" s="78"/>
      <c r="AK118" s="78"/>
      <c r="AL118" s="78"/>
      <c r="AM118" s="78"/>
      <c r="AN118" s="78"/>
      <c r="AO118" s="78"/>
      <c r="AP118" s="78"/>
      <c r="AQ118" s="78"/>
      <c r="AR118" s="78"/>
      <c r="AS118" s="78"/>
      <c r="AT118" s="78"/>
      <c r="AU118" s="78"/>
      <c r="AV118" s="78"/>
      <c r="AW118" s="78"/>
      <c r="AX118" s="78"/>
      <c r="AY118" s="78"/>
      <c r="AZ118" s="78"/>
      <c r="BA118" s="78"/>
      <c r="BB118" s="78"/>
      <c r="BC118" s="78"/>
      <c r="BD118" s="78"/>
      <c r="BE118" s="78"/>
      <c r="BF118" s="78"/>
      <c r="BG118" s="78"/>
      <c r="BH118" s="78"/>
      <c r="BI118" s="78"/>
      <c r="BJ118" s="78"/>
      <c r="BK118" s="78"/>
      <c r="BL118" s="78"/>
      <c r="BM118" s="78"/>
      <c r="BN118" s="78"/>
      <c r="BO118" s="78"/>
      <c r="BP118" s="78"/>
      <c r="BQ118" s="78"/>
      <c r="BR118" s="78"/>
      <c r="BS118" s="78"/>
      <c r="BT118" s="78"/>
      <c r="BU118" s="78"/>
      <c r="BV118" s="78"/>
      <c r="BW118" s="78"/>
      <c r="BX118" s="78"/>
      <c r="BY118" s="78"/>
      <c r="BZ118" s="78"/>
      <c r="CA118" s="78"/>
      <c r="CB118" s="78"/>
      <c r="CC118" s="78"/>
      <c r="CD118" s="78"/>
      <c r="CE118" s="78"/>
      <c r="CF118" s="78"/>
      <c r="CG118" s="78"/>
      <c r="CH118" s="78"/>
      <c r="CI118" s="78"/>
      <c r="CJ118" s="78"/>
      <c r="CK118" s="78"/>
      <c r="CL118" s="78"/>
      <c r="CM118" s="78"/>
      <c r="CN118" s="78"/>
      <c r="CO118" s="78"/>
      <c r="CP118" s="78"/>
      <c r="CQ118" s="78"/>
      <c r="CR118" s="78"/>
      <c r="CS118" s="78"/>
      <c r="CT118" s="78"/>
      <c r="CU118" s="78"/>
      <c r="CV118" s="78"/>
    </row>
    <row r="119" spans="1:100" ht="15.5" x14ac:dyDescent="0.35">
      <c r="A119" s="78"/>
      <c r="B119" s="78"/>
      <c r="C119" s="78"/>
      <c r="D119" s="78"/>
      <c r="E119" s="78"/>
      <c r="F119" s="78"/>
      <c r="G119" s="78"/>
      <c r="H119" s="78"/>
      <c r="I119" s="78"/>
      <c r="J119" s="78"/>
      <c r="K119" s="78"/>
      <c r="L119" s="78"/>
      <c r="M119" s="78"/>
      <c r="N119" s="78"/>
      <c r="O119" s="78"/>
      <c r="P119" s="78"/>
      <c r="Q119" s="78"/>
      <c r="R119" s="78"/>
      <c r="S119" s="78"/>
      <c r="T119" s="78"/>
      <c r="U119" s="78"/>
      <c r="V119" s="78"/>
      <c r="W119" s="78"/>
      <c r="X119" s="78"/>
      <c r="Y119" s="78"/>
      <c r="Z119" s="78"/>
      <c r="AA119" s="78"/>
      <c r="AB119" s="78"/>
      <c r="AC119" s="78"/>
      <c r="AD119" s="78"/>
      <c r="AE119" s="78"/>
      <c r="AF119" s="78"/>
      <c r="AG119" s="78"/>
      <c r="AH119" s="78"/>
      <c r="AI119" s="78"/>
      <c r="AJ119" s="78"/>
      <c r="AK119" s="78"/>
      <c r="AL119" s="78"/>
      <c r="AM119" s="78"/>
      <c r="AN119" s="78"/>
      <c r="AO119" s="78"/>
      <c r="AP119" s="78"/>
      <c r="AQ119" s="78"/>
      <c r="AR119" s="78"/>
      <c r="AS119" s="78"/>
      <c r="AT119" s="78"/>
      <c r="AU119" s="78"/>
      <c r="AV119" s="78"/>
      <c r="AW119" s="78"/>
      <c r="AX119" s="78"/>
      <c r="AY119" s="78"/>
      <c r="AZ119" s="78"/>
      <c r="BA119" s="78"/>
      <c r="BB119" s="78"/>
      <c r="BC119" s="78"/>
      <c r="BD119" s="78"/>
      <c r="BE119" s="78"/>
      <c r="BF119" s="78"/>
      <c r="BG119" s="78"/>
      <c r="BH119" s="78"/>
      <c r="BI119" s="78"/>
      <c r="BJ119" s="78"/>
      <c r="BK119" s="78"/>
      <c r="BL119" s="78"/>
      <c r="BM119" s="78"/>
      <c r="BN119" s="78"/>
      <c r="BO119" s="78"/>
      <c r="BP119" s="78"/>
      <c r="BQ119" s="78"/>
      <c r="BR119" s="78"/>
      <c r="BS119" s="78"/>
      <c r="BT119" s="78"/>
      <c r="BU119" s="78"/>
      <c r="BV119" s="78"/>
      <c r="BW119" s="78"/>
      <c r="BX119" s="78"/>
      <c r="BY119" s="78"/>
      <c r="BZ119" s="78"/>
      <c r="CA119" s="78"/>
      <c r="CB119" s="78"/>
      <c r="CC119" s="78"/>
      <c r="CD119" s="78"/>
      <c r="CE119" s="78"/>
      <c r="CF119" s="78"/>
      <c r="CG119" s="78"/>
      <c r="CH119" s="78"/>
      <c r="CI119" s="78"/>
      <c r="CJ119" s="78"/>
      <c r="CK119" s="78"/>
      <c r="CL119" s="78"/>
      <c r="CM119" s="78"/>
      <c r="CN119" s="78"/>
      <c r="CO119" s="78"/>
      <c r="CP119" s="78"/>
      <c r="CQ119" s="78"/>
      <c r="CR119" s="78"/>
      <c r="CS119" s="78"/>
      <c r="CT119" s="78"/>
      <c r="CU119" s="78"/>
      <c r="CV119" s="78"/>
    </row>
    <row r="120" spans="1:100" ht="15.5" x14ac:dyDescent="0.35">
      <c r="A120" s="78"/>
      <c r="B120" s="78"/>
      <c r="C120" s="78"/>
      <c r="D120" s="78"/>
      <c r="E120" s="78"/>
      <c r="F120" s="78"/>
      <c r="G120" s="78"/>
      <c r="H120" s="78"/>
      <c r="I120" s="78"/>
      <c r="J120" s="78"/>
      <c r="K120" s="78"/>
      <c r="L120" s="78"/>
      <c r="M120" s="78"/>
      <c r="N120" s="78"/>
      <c r="O120" s="78"/>
      <c r="P120" s="78"/>
      <c r="Q120" s="78"/>
      <c r="R120" s="78"/>
      <c r="S120" s="78"/>
      <c r="T120" s="78"/>
      <c r="U120" s="78"/>
      <c r="V120" s="78"/>
      <c r="W120" s="78"/>
      <c r="X120" s="78"/>
      <c r="Y120" s="78"/>
      <c r="Z120" s="78"/>
      <c r="AA120" s="78"/>
      <c r="AB120" s="78"/>
      <c r="AC120" s="78"/>
      <c r="AD120" s="78"/>
      <c r="AE120" s="78"/>
      <c r="AF120" s="78"/>
      <c r="AG120" s="78"/>
      <c r="AH120" s="78"/>
      <c r="AI120" s="78"/>
      <c r="AJ120" s="78"/>
      <c r="AK120" s="78"/>
      <c r="AL120" s="78"/>
      <c r="AM120" s="78"/>
      <c r="AN120" s="78"/>
      <c r="AO120" s="78"/>
      <c r="AP120" s="78"/>
      <c r="AQ120" s="78"/>
      <c r="AR120" s="78"/>
      <c r="AS120" s="78"/>
      <c r="AT120" s="78"/>
      <c r="AU120" s="78"/>
      <c r="AV120" s="78"/>
      <c r="AW120" s="78"/>
      <c r="AX120" s="78"/>
      <c r="AY120" s="78"/>
      <c r="AZ120" s="78"/>
      <c r="BA120" s="78"/>
      <c r="BB120" s="78"/>
      <c r="BC120" s="78"/>
      <c r="BD120" s="78"/>
      <c r="BE120" s="78"/>
      <c r="BF120" s="78"/>
      <c r="BG120" s="78"/>
      <c r="BH120" s="78"/>
      <c r="BI120" s="78"/>
      <c r="BJ120" s="78"/>
      <c r="BK120" s="78"/>
      <c r="BL120" s="78"/>
      <c r="BM120" s="78"/>
      <c r="BN120" s="78"/>
      <c r="BO120" s="78"/>
      <c r="BP120" s="78"/>
      <c r="BQ120" s="78"/>
      <c r="BR120" s="78"/>
      <c r="BS120" s="78"/>
      <c r="BT120" s="78"/>
      <c r="BU120" s="78"/>
      <c r="BV120" s="78"/>
      <c r="BW120" s="78"/>
      <c r="BX120" s="78"/>
      <c r="BY120" s="78"/>
      <c r="BZ120" s="78"/>
      <c r="CA120" s="78"/>
      <c r="CB120" s="78"/>
      <c r="CC120" s="78"/>
      <c r="CD120" s="78"/>
      <c r="CE120" s="78"/>
      <c r="CF120" s="78"/>
      <c r="CG120" s="78"/>
      <c r="CH120" s="78"/>
      <c r="CI120" s="78"/>
      <c r="CJ120" s="78"/>
      <c r="CK120" s="78"/>
      <c r="CL120" s="78"/>
      <c r="CM120" s="78"/>
      <c r="CN120" s="78"/>
      <c r="CO120" s="78"/>
      <c r="CP120" s="78"/>
      <c r="CQ120" s="78"/>
      <c r="CR120" s="78"/>
      <c r="CS120" s="78"/>
      <c r="CT120" s="78"/>
      <c r="CU120" s="78"/>
      <c r="CV120" s="78"/>
    </row>
    <row r="121" spans="1:100" ht="15.5" x14ac:dyDescent="0.35">
      <c r="A121" s="78"/>
      <c r="B121" s="78"/>
      <c r="C121" s="78"/>
      <c r="D121" s="78"/>
      <c r="E121" s="78"/>
      <c r="F121" s="78"/>
      <c r="G121" s="78"/>
      <c r="H121" s="78"/>
      <c r="I121" s="78"/>
      <c r="J121" s="78"/>
      <c r="K121" s="78"/>
      <c r="L121" s="78"/>
      <c r="M121" s="78"/>
      <c r="N121" s="78"/>
      <c r="O121" s="78"/>
      <c r="P121" s="78"/>
      <c r="Q121" s="78"/>
      <c r="R121" s="78"/>
      <c r="S121" s="78"/>
      <c r="T121" s="78"/>
      <c r="U121" s="78"/>
      <c r="V121" s="78"/>
      <c r="W121" s="78"/>
      <c r="X121" s="78"/>
      <c r="Y121" s="78"/>
      <c r="Z121" s="78"/>
      <c r="AA121" s="78"/>
      <c r="AB121" s="78"/>
      <c r="AC121" s="78"/>
      <c r="AD121" s="78"/>
      <c r="AE121" s="78"/>
      <c r="AF121" s="78"/>
      <c r="AG121" s="78"/>
      <c r="AH121" s="78"/>
      <c r="AI121" s="78"/>
      <c r="AJ121" s="78"/>
      <c r="AK121" s="78"/>
      <c r="AL121" s="78"/>
      <c r="AM121" s="78"/>
      <c r="AN121" s="78"/>
      <c r="AO121" s="78"/>
      <c r="AP121" s="78"/>
      <c r="AQ121" s="78"/>
      <c r="AR121" s="78"/>
      <c r="AS121" s="78"/>
      <c r="AT121" s="78"/>
      <c r="AU121" s="78"/>
      <c r="AV121" s="78"/>
      <c r="AW121" s="78"/>
      <c r="AX121" s="78"/>
      <c r="AY121" s="78"/>
      <c r="AZ121" s="78"/>
      <c r="BA121" s="78"/>
      <c r="BB121" s="78"/>
      <c r="BC121" s="78"/>
      <c r="BD121" s="78"/>
      <c r="BE121" s="78"/>
      <c r="BF121" s="78"/>
      <c r="BG121" s="78"/>
      <c r="BH121" s="78"/>
      <c r="BI121" s="78"/>
      <c r="BJ121" s="78"/>
      <c r="BK121" s="78"/>
      <c r="BL121" s="78"/>
      <c r="BM121" s="78"/>
      <c r="BN121" s="78"/>
      <c r="BO121" s="78"/>
      <c r="BP121" s="78"/>
      <c r="BQ121" s="78"/>
      <c r="BR121" s="78"/>
      <c r="BS121" s="78"/>
      <c r="BT121" s="78"/>
      <c r="BU121" s="78"/>
      <c r="BV121" s="78"/>
      <c r="BW121" s="78"/>
      <c r="BX121" s="78"/>
      <c r="BY121" s="78"/>
      <c r="BZ121" s="78"/>
      <c r="CA121" s="78"/>
      <c r="CB121" s="78"/>
      <c r="CC121" s="78"/>
      <c r="CD121" s="78"/>
      <c r="CE121" s="78"/>
      <c r="CF121" s="78"/>
      <c r="CG121" s="78"/>
      <c r="CH121" s="78"/>
      <c r="CI121" s="78"/>
      <c r="CJ121" s="78"/>
      <c r="CK121" s="78"/>
      <c r="CL121" s="78"/>
      <c r="CM121" s="78"/>
      <c r="CN121" s="78"/>
      <c r="CO121" s="78"/>
      <c r="CP121" s="78"/>
      <c r="CQ121" s="78"/>
      <c r="CR121" s="78"/>
      <c r="CS121" s="78"/>
      <c r="CT121" s="78"/>
      <c r="CU121" s="78"/>
      <c r="CV121" s="78"/>
    </row>
    <row r="122" spans="1:100" ht="15.5" x14ac:dyDescent="0.35">
      <c r="A122" s="78"/>
      <c r="B122" s="78"/>
      <c r="C122" s="78"/>
      <c r="D122" s="78"/>
      <c r="E122" s="78"/>
      <c r="F122" s="78"/>
      <c r="G122" s="78"/>
      <c r="H122" s="78"/>
      <c r="I122" s="78"/>
      <c r="J122" s="78"/>
      <c r="K122" s="78"/>
      <c r="L122" s="78"/>
      <c r="M122" s="78"/>
      <c r="N122" s="78"/>
      <c r="O122" s="78"/>
      <c r="P122" s="78"/>
      <c r="Q122" s="78"/>
      <c r="R122" s="78"/>
      <c r="S122" s="78"/>
      <c r="T122" s="78"/>
      <c r="U122" s="78"/>
      <c r="V122" s="78"/>
      <c r="W122" s="78"/>
      <c r="X122" s="78"/>
      <c r="Y122" s="78"/>
      <c r="Z122" s="78"/>
      <c r="AA122" s="78"/>
      <c r="AB122" s="78"/>
      <c r="AC122" s="78"/>
      <c r="AD122" s="78"/>
      <c r="AE122" s="78"/>
      <c r="AF122" s="78"/>
      <c r="AG122" s="78"/>
      <c r="AH122" s="78"/>
      <c r="AI122" s="78"/>
      <c r="AJ122" s="78"/>
      <c r="AK122" s="78"/>
      <c r="AL122" s="78"/>
      <c r="AM122" s="78"/>
      <c r="AN122" s="78"/>
      <c r="AO122" s="78"/>
      <c r="AP122" s="78"/>
      <c r="AQ122" s="78"/>
      <c r="AR122" s="78"/>
      <c r="AS122" s="78"/>
      <c r="AT122" s="78"/>
      <c r="AU122" s="78"/>
      <c r="AV122" s="78"/>
      <c r="AW122" s="78"/>
      <c r="AX122" s="78"/>
      <c r="AY122" s="78"/>
      <c r="AZ122" s="78"/>
      <c r="BA122" s="78"/>
      <c r="BB122" s="78"/>
      <c r="BC122" s="78"/>
      <c r="BD122" s="78"/>
      <c r="BE122" s="78"/>
      <c r="BF122" s="78"/>
      <c r="BG122" s="78"/>
      <c r="BH122" s="78"/>
      <c r="BI122" s="78"/>
      <c r="BJ122" s="78"/>
      <c r="BK122" s="78"/>
      <c r="BL122" s="78"/>
      <c r="BM122" s="78"/>
      <c r="BN122" s="78"/>
      <c r="BO122" s="78"/>
      <c r="BP122" s="78"/>
      <c r="BQ122" s="78"/>
      <c r="BR122" s="78"/>
      <c r="BS122" s="78"/>
      <c r="BT122" s="78"/>
      <c r="BU122" s="78"/>
      <c r="BV122" s="78"/>
      <c r="BW122" s="78"/>
      <c r="BX122" s="78"/>
      <c r="BY122" s="78"/>
      <c r="BZ122" s="78"/>
      <c r="CA122" s="78"/>
      <c r="CB122" s="78"/>
      <c r="CC122" s="78"/>
      <c r="CD122" s="78"/>
      <c r="CE122" s="78"/>
      <c r="CF122" s="78"/>
      <c r="CG122" s="78"/>
      <c r="CH122" s="78"/>
      <c r="CI122" s="78"/>
      <c r="CJ122" s="78"/>
      <c r="CK122" s="78"/>
      <c r="CL122" s="78"/>
      <c r="CM122" s="78"/>
      <c r="CN122" s="78"/>
      <c r="CO122" s="78"/>
      <c r="CP122" s="78"/>
      <c r="CQ122" s="78"/>
      <c r="CR122" s="78"/>
      <c r="CS122" s="78"/>
      <c r="CT122" s="78"/>
      <c r="CU122" s="78"/>
      <c r="CV122" s="78"/>
    </row>
    <row r="123" spans="1:100" ht="15.5" x14ac:dyDescent="0.35">
      <c r="A123" s="78"/>
      <c r="B123" s="78"/>
      <c r="C123" s="78"/>
      <c r="D123" s="78"/>
      <c r="E123" s="78"/>
      <c r="F123" s="78"/>
      <c r="G123" s="78"/>
      <c r="H123" s="78"/>
      <c r="I123" s="78"/>
      <c r="J123" s="78"/>
      <c r="K123" s="78"/>
      <c r="L123" s="78"/>
      <c r="M123" s="78"/>
      <c r="N123" s="78"/>
      <c r="O123" s="78"/>
      <c r="P123" s="78"/>
      <c r="Q123" s="78"/>
      <c r="R123" s="78"/>
      <c r="S123" s="78"/>
      <c r="T123" s="78"/>
      <c r="U123" s="78"/>
      <c r="V123" s="78"/>
      <c r="W123" s="78"/>
      <c r="X123" s="78"/>
      <c r="Y123" s="78"/>
      <c r="Z123" s="78"/>
      <c r="AA123" s="78"/>
      <c r="AB123" s="78"/>
      <c r="AC123" s="78"/>
      <c r="AD123" s="78"/>
      <c r="AE123" s="78"/>
      <c r="AF123" s="78"/>
      <c r="AG123" s="78"/>
      <c r="AH123" s="78"/>
      <c r="AI123" s="78"/>
      <c r="AJ123" s="78"/>
      <c r="AK123" s="78"/>
      <c r="AL123" s="78"/>
      <c r="AM123" s="78"/>
      <c r="AN123" s="78"/>
      <c r="AO123" s="78"/>
      <c r="AP123" s="78"/>
      <c r="AQ123" s="78"/>
      <c r="AR123" s="78"/>
      <c r="AS123" s="78"/>
      <c r="AT123" s="78"/>
      <c r="AU123" s="78"/>
      <c r="AV123" s="78"/>
      <c r="AW123" s="78"/>
      <c r="AX123" s="78"/>
      <c r="AY123" s="78"/>
      <c r="AZ123" s="78"/>
      <c r="BA123" s="78"/>
      <c r="BB123" s="78"/>
      <c r="BC123" s="78"/>
      <c r="BD123" s="78"/>
      <c r="BE123" s="78"/>
      <c r="BF123" s="78"/>
      <c r="BG123" s="78"/>
      <c r="BH123" s="78"/>
      <c r="BI123" s="78"/>
      <c r="BJ123" s="78"/>
      <c r="BK123" s="78"/>
      <c r="BL123" s="78"/>
      <c r="BM123" s="78"/>
      <c r="BN123" s="78"/>
      <c r="BO123" s="78"/>
      <c r="BP123" s="78"/>
      <c r="BQ123" s="78"/>
      <c r="BR123" s="78"/>
      <c r="BS123" s="78"/>
      <c r="BT123" s="78"/>
      <c r="BU123" s="78"/>
      <c r="BV123" s="78"/>
      <c r="BW123" s="78"/>
      <c r="BX123" s="78"/>
      <c r="BY123" s="78"/>
      <c r="BZ123" s="78"/>
      <c r="CA123" s="78"/>
      <c r="CB123" s="78"/>
      <c r="CC123" s="78"/>
      <c r="CD123" s="78"/>
      <c r="CE123" s="78"/>
      <c r="CF123" s="78"/>
      <c r="CG123" s="78"/>
      <c r="CH123" s="78"/>
      <c r="CI123" s="78"/>
      <c r="CJ123" s="78"/>
      <c r="CK123" s="78"/>
      <c r="CL123" s="78"/>
      <c r="CM123" s="78"/>
      <c r="CN123" s="78"/>
      <c r="CO123" s="78"/>
      <c r="CP123" s="78"/>
      <c r="CQ123" s="78"/>
      <c r="CR123" s="78"/>
      <c r="CS123" s="78"/>
      <c r="CT123" s="78"/>
      <c r="CU123" s="78"/>
      <c r="CV123" s="78"/>
    </row>
    <row r="124" spans="1:100" ht="15.5" x14ac:dyDescent="0.35">
      <c r="A124" s="78"/>
      <c r="B124" s="78"/>
      <c r="C124" s="78"/>
      <c r="D124" s="78"/>
      <c r="E124" s="78"/>
      <c r="F124" s="78"/>
      <c r="G124" s="78"/>
      <c r="H124" s="78"/>
      <c r="I124" s="78"/>
      <c r="J124" s="78"/>
      <c r="K124" s="78"/>
      <c r="L124" s="78"/>
      <c r="M124" s="78"/>
      <c r="N124" s="78"/>
      <c r="O124" s="78"/>
      <c r="P124" s="78"/>
      <c r="Q124" s="78"/>
      <c r="R124" s="78"/>
      <c r="S124" s="78"/>
      <c r="T124" s="78"/>
      <c r="U124" s="78"/>
      <c r="V124" s="78"/>
      <c r="W124" s="78"/>
      <c r="X124" s="78"/>
      <c r="Y124" s="78"/>
      <c r="Z124" s="78"/>
      <c r="AA124" s="78"/>
      <c r="AB124" s="78"/>
      <c r="AC124" s="78"/>
      <c r="AD124" s="78"/>
      <c r="AE124" s="78"/>
      <c r="AF124" s="78"/>
      <c r="AG124" s="78"/>
      <c r="AH124" s="78"/>
      <c r="AI124" s="78"/>
      <c r="AJ124" s="78"/>
      <c r="AK124" s="78"/>
      <c r="AL124" s="78"/>
      <c r="AM124" s="78"/>
      <c r="AN124" s="78"/>
      <c r="AO124" s="78"/>
      <c r="AP124" s="78"/>
      <c r="AQ124" s="78"/>
      <c r="AR124" s="78"/>
      <c r="AS124" s="78"/>
      <c r="AT124" s="78"/>
      <c r="AU124" s="78"/>
      <c r="AV124" s="78"/>
      <c r="AW124" s="78"/>
      <c r="AX124" s="78"/>
      <c r="AY124" s="78"/>
      <c r="AZ124" s="78"/>
      <c r="BA124" s="78"/>
      <c r="BB124" s="78"/>
      <c r="BC124" s="78"/>
      <c r="BD124" s="78"/>
      <c r="BE124" s="78"/>
      <c r="BF124" s="78"/>
      <c r="BG124" s="78"/>
      <c r="BH124" s="78"/>
      <c r="BI124" s="78"/>
      <c r="BJ124" s="78"/>
      <c r="BK124" s="78"/>
      <c r="BL124" s="78"/>
      <c r="BM124" s="78"/>
      <c r="BN124" s="78"/>
      <c r="BO124" s="78"/>
      <c r="BP124" s="78"/>
      <c r="BQ124" s="78"/>
      <c r="BR124" s="78"/>
      <c r="BS124" s="78"/>
      <c r="BT124" s="78"/>
      <c r="BU124" s="78"/>
      <c r="BV124" s="78"/>
      <c r="BW124" s="78"/>
      <c r="BX124" s="78"/>
      <c r="BY124" s="78"/>
      <c r="BZ124" s="78"/>
      <c r="CA124" s="78"/>
      <c r="CB124" s="78"/>
      <c r="CC124" s="78"/>
      <c r="CD124" s="78"/>
      <c r="CE124" s="78"/>
      <c r="CF124" s="78"/>
      <c r="CG124" s="78"/>
      <c r="CH124" s="78"/>
      <c r="CI124" s="78"/>
      <c r="CJ124" s="78"/>
      <c r="CK124" s="78"/>
      <c r="CL124" s="78"/>
      <c r="CM124" s="78"/>
      <c r="CN124" s="78"/>
      <c r="CO124" s="78"/>
      <c r="CP124" s="78"/>
      <c r="CQ124" s="78"/>
      <c r="CR124" s="78"/>
      <c r="CS124" s="78"/>
      <c r="CT124" s="78"/>
      <c r="CU124" s="78"/>
      <c r="CV124" s="78"/>
    </row>
    <row r="125" spans="1:100" ht="15.5" x14ac:dyDescent="0.35">
      <c r="A125" s="78"/>
      <c r="B125" s="78"/>
      <c r="C125" s="78"/>
      <c r="D125" s="78"/>
      <c r="E125" s="78"/>
      <c r="F125" s="78"/>
      <c r="G125" s="78"/>
      <c r="H125" s="78"/>
      <c r="I125" s="78"/>
      <c r="J125" s="78"/>
      <c r="K125" s="78"/>
      <c r="L125" s="78"/>
      <c r="M125" s="78"/>
      <c r="N125" s="78"/>
      <c r="O125" s="78"/>
      <c r="P125" s="78"/>
      <c r="Q125" s="78"/>
      <c r="R125" s="78"/>
      <c r="S125" s="78"/>
      <c r="T125" s="78"/>
      <c r="U125" s="78"/>
      <c r="V125" s="78"/>
      <c r="W125" s="78"/>
      <c r="X125" s="78"/>
      <c r="Y125" s="78"/>
      <c r="Z125" s="78"/>
      <c r="AA125" s="78"/>
      <c r="AB125" s="78"/>
      <c r="AC125" s="78"/>
      <c r="AD125" s="78"/>
      <c r="AE125" s="78"/>
      <c r="AF125" s="78"/>
      <c r="AG125" s="78"/>
      <c r="AH125" s="78"/>
      <c r="AI125" s="78"/>
      <c r="AJ125" s="78"/>
      <c r="AK125" s="78"/>
      <c r="AL125" s="78"/>
      <c r="AM125" s="78"/>
      <c r="AN125" s="78"/>
      <c r="AO125" s="78"/>
      <c r="AP125" s="78"/>
      <c r="AQ125" s="78"/>
      <c r="AR125" s="78"/>
      <c r="AS125" s="78"/>
      <c r="AT125" s="78"/>
      <c r="AU125" s="78"/>
      <c r="AV125" s="78"/>
      <c r="AW125" s="78"/>
      <c r="AX125" s="78"/>
      <c r="AY125" s="78"/>
      <c r="AZ125" s="78"/>
      <c r="BA125" s="78"/>
      <c r="BB125" s="78"/>
      <c r="BC125" s="78"/>
      <c r="BD125" s="78"/>
      <c r="BE125" s="78"/>
      <c r="BF125" s="78"/>
      <c r="BG125" s="78"/>
      <c r="BH125" s="78"/>
      <c r="BI125" s="78"/>
      <c r="BJ125" s="78"/>
      <c r="BK125" s="78"/>
      <c r="BL125" s="78"/>
      <c r="BM125" s="78"/>
      <c r="BN125" s="78"/>
      <c r="BO125" s="78"/>
      <c r="BP125" s="78"/>
      <c r="BQ125" s="78"/>
      <c r="BR125" s="78"/>
      <c r="BS125" s="78"/>
      <c r="BT125" s="78"/>
      <c r="BU125" s="78"/>
      <c r="BV125" s="78"/>
      <c r="BW125" s="78"/>
      <c r="BX125" s="78"/>
      <c r="BY125" s="78"/>
      <c r="BZ125" s="78"/>
      <c r="CA125" s="78"/>
      <c r="CB125" s="78"/>
      <c r="CC125" s="78"/>
      <c r="CD125" s="78"/>
      <c r="CE125" s="78"/>
      <c r="CF125" s="78"/>
      <c r="CG125" s="78"/>
      <c r="CH125" s="78"/>
      <c r="CI125" s="78"/>
      <c r="CJ125" s="78"/>
      <c r="CK125" s="78"/>
      <c r="CL125" s="78"/>
      <c r="CM125" s="78"/>
      <c r="CN125" s="78"/>
      <c r="CO125" s="78"/>
      <c r="CP125" s="78"/>
      <c r="CQ125" s="78"/>
      <c r="CR125" s="78"/>
      <c r="CS125" s="78"/>
      <c r="CT125" s="78"/>
      <c r="CU125" s="78"/>
      <c r="CV125" s="78"/>
    </row>
    <row r="126" spans="1:100" ht="15.5" x14ac:dyDescent="0.35">
      <c r="A126" s="78"/>
      <c r="B126" s="78"/>
      <c r="C126" s="78"/>
      <c r="D126" s="78"/>
      <c r="E126" s="78"/>
      <c r="F126" s="78"/>
      <c r="G126" s="78"/>
      <c r="H126" s="78"/>
      <c r="I126" s="78"/>
      <c r="J126" s="78"/>
      <c r="K126" s="78"/>
      <c r="L126" s="78"/>
      <c r="M126" s="78"/>
      <c r="N126" s="78"/>
      <c r="O126" s="78"/>
      <c r="P126" s="78"/>
      <c r="Q126" s="78"/>
      <c r="R126" s="78"/>
      <c r="S126" s="78"/>
      <c r="T126" s="78"/>
      <c r="U126" s="78"/>
      <c r="V126" s="78"/>
      <c r="W126" s="78"/>
      <c r="X126" s="78"/>
      <c r="Y126" s="78"/>
      <c r="Z126" s="78"/>
      <c r="AA126" s="78"/>
      <c r="AB126" s="78"/>
      <c r="AC126" s="78"/>
      <c r="AD126" s="78"/>
      <c r="AE126" s="78"/>
      <c r="AF126" s="78"/>
      <c r="AG126" s="78"/>
      <c r="AH126" s="78"/>
      <c r="AI126" s="78"/>
      <c r="AJ126" s="78"/>
      <c r="AK126" s="78"/>
      <c r="AL126" s="78"/>
      <c r="AM126" s="78"/>
      <c r="AN126" s="78"/>
      <c r="AO126" s="78"/>
      <c r="AP126" s="78"/>
      <c r="AQ126" s="78"/>
      <c r="AR126" s="78"/>
      <c r="AS126" s="78"/>
      <c r="AT126" s="78"/>
      <c r="AU126" s="78"/>
      <c r="AV126" s="78"/>
      <c r="AW126" s="78"/>
      <c r="AX126" s="78"/>
      <c r="AY126" s="78"/>
      <c r="AZ126" s="78"/>
      <c r="BA126" s="78"/>
      <c r="BB126" s="78"/>
      <c r="BC126" s="78"/>
      <c r="BD126" s="78"/>
      <c r="BE126" s="78"/>
      <c r="BF126" s="78"/>
      <c r="BG126" s="78"/>
      <c r="BH126" s="78"/>
      <c r="BI126" s="78"/>
      <c r="BJ126" s="78"/>
      <c r="BK126" s="78"/>
      <c r="BL126" s="78"/>
      <c r="BM126" s="78"/>
      <c r="BN126" s="78"/>
      <c r="BO126" s="78"/>
      <c r="BP126" s="78"/>
      <c r="BQ126" s="78"/>
      <c r="BR126" s="78"/>
      <c r="BS126" s="78"/>
      <c r="BT126" s="78"/>
      <c r="BU126" s="78"/>
      <c r="BV126" s="78"/>
      <c r="BW126" s="78"/>
      <c r="BX126" s="78"/>
      <c r="BY126" s="78"/>
      <c r="BZ126" s="78"/>
      <c r="CA126" s="78"/>
      <c r="CB126" s="78"/>
      <c r="CC126" s="78"/>
      <c r="CD126" s="78"/>
      <c r="CE126" s="78"/>
      <c r="CF126" s="78"/>
      <c r="CG126" s="78"/>
      <c r="CH126" s="78"/>
      <c r="CI126" s="78"/>
      <c r="CJ126" s="78"/>
      <c r="CK126" s="78"/>
      <c r="CL126" s="78"/>
      <c r="CM126" s="78"/>
      <c r="CN126" s="78"/>
      <c r="CO126" s="78"/>
      <c r="CP126" s="78"/>
      <c r="CQ126" s="78"/>
      <c r="CR126" s="78"/>
      <c r="CS126" s="78"/>
      <c r="CT126" s="78"/>
      <c r="CU126" s="78"/>
      <c r="CV126" s="78"/>
    </row>
    <row r="127" spans="1:100" ht="15.5" x14ac:dyDescent="0.35">
      <c r="A127" s="78"/>
      <c r="B127" s="78"/>
      <c r="C127" s="78"/>
      <c r="D127" s="78"/>
      <c r="E127" s="78"/>
      <c r="F127" s="78"/>
      <c r="G127" s="78"/>
      <c r="H127" s="78"/>
      <c r="I127" s="78"/>
      <c r="J127" s="78"/>
      <c r="K127" s="78"/>
      <c r="L127" s="78"/>
      <c r="M127" s="78"/>
      <c r="N127" s="78"/>
      <c r="O127" s="78"/>
      <c r="P127" s="78"/>
      <c r="Q127" s="78"/>
      <c r="R127" s="78"/>
      <c r="S127" s="78"/>
      <c r="T127" s="78"/>
      <c r="U127" s="78"/>
      <c r="V127" s="78"/>
      <c r="W127" s="78"/>
      <c r="X127" s="78"/>
      <c r="Y127" s="78"/>
      <c r="Z127" s="78"/>
      <c r="AA127" s="78"/>
      <c r="AB127" s="78"/>
      <c r="AC127" s="78"/>
      <c r="AD127" s="78"/>
      <c r="AE127" s="78"/>
      <c r="AF127" s="78"/>
      <c r="AG127" s="78"/>
      <c r="AH127" s="78"/>
      <c r="AI127" s="78"/>
      <c r="AJ127" s="78"/>
      <c r="AK127" s="78"/>
      <c r="AL127" s="78"/>
      <c r="AM127" s="78"/>
      <c r="AN127" s="78"/>
      <c r="AO127" s="78"/>
      <c r="AP127" s="78"/>
      <c r="AQ127" s="78"/>
      <c r="AR127" s="78"/>
      <c r="AS127" s="78"/>
      <c r="AT127" s="78"/>
      <c r="AU127" s="78"/>
      <c r="AV127" s="78"/>
      <c r="AW127" s="78"/>
      <c r="AX127" s="78"/>
      <c r="AY127" s="78"/>
      <c r="AZ127" s="78"/>
      <c r="BA127" s="78"/>
      <c r="BB127" s="78"/>
      <c r="BC127" s="78"/>
      <c r="BD127" s="78"/>
      <c r="BE127" s="78"/>
      <c r="BF127" s="78"/>
      <c r="BG127" s="78"/>
      <c r="BH127" s="78"/>
      <c r="BI127" s="78"/>
      <c r="BJ127" s="78"/>
      <c r="BK127" s="78"/>
      <c r="BL127" s="78"/>
      <c r="BM127" s="78"/>
      <c r="BN127" s="78"/>
      <c r="BO127" s="78"/>
      <c r="BP127" s="78"/>
      <c r="BQ127" s="78"/>
      <c r="BR127" s="78"/>
      <c r="BS127" s="78"/>
      <c r="BT127" s="78"/>
      <c r="BU127" s="78"/>
      <c r="BV127" s="78"/>
      <c r="BW127" s="78"/>
      <c r="BX127" s="78"/>
      <c r="BY127" s="78"/>
      <c r="BZ127" s="78"/>
      <c r="CA127" s="78"/>
      <c r="CB127" s="78"/>
      <c r="CC127" s="78"/>
      <c r="CD127" s="78"/>
      <c r="CE127" s="78"/>
      <c r="CF127" s="78"/>
      <c r="CG127" s="78"/>
      <c r="CH127" s="78"/>
      <c r="CI127" s="78"/>
      <c r="CJ127" s="78"/>
      <c r="CK127" s="78"/>
      <c r="CL127" s="78"/>
      <c r="CM127" s="78"/>
      <c r="CN127" s="78"/>
      <c r="CO127" s="78"/>
      <c r="CP127" s="78"/>
      <c r="CQ127" s="78"/>
      <c r="CR127" s="78"/>
      <c r="CS127" s="78"/>
      <c r="CT127" s="78"/>
      <c r="CU127" s="78"/>
      <c r="CV127" s="78"/>
    </row>
    <row r="128" spans="1:100" ht="15.5" x14ac:dyDescent="0.35">
      <c r="A128" s="78"/>
      <c r="B128" s="78"/>
      <c r="C128" s="78"/>
      <c r="D128" s="78"/>
      <c r="E128" s="78"/>
      <c r="F128" s="78"/>
      <c r="G128" s="78"/>
      <c r="H128" s="78"/>
      <c r="I128" s="78"/>
      <c r="J128" s="78"/>
      <c r="K128" s="78"/>
      <c r="L128" s="78"/>
      <c r="M128" s="78"/>
      <c r="N128" s="78"/>
      <c r="O128" s="78"/>
      <c r="P128" s="78"/>
      <c r="Q128" s="78"/>
      <c r="R128" s="78"/>
      <c r="S128" s="78"/>
      <c r="T128" s="78"/>
      <c r="U128" s="78"/>
      <c r="V128" s="78"/>
      <c r="W128" s="78"/>
      <c r="X128" s="78"/>
      <c r="Y128" s="78"/>
      <c r="Z128" s="78"/>
      <c r="AA128" s="78"/>
      <c r="AB128" s="78"/>
      <c r="AC128" s="78"/>
      <c r="AD128" s="78"/>
      <c r="AE128" s="78"/>
      <c r="AF128" s="78"/>
      <c r="AG128" s="78"/>
      <c r="AH128" s="78"/>
      <c r="AI128" s="78"/>
      <c r="AJ128" s="78"/>
      <c r="AK128" s="78"/>
      <c r="AL128" s="78"/>
      <c r="AM128" s="78"/>
      <c r="AN128" s="78"/>
      <c r="AO128" s="78"/>
      <c r="AP128" s="78"/>
      <c r="AQ128" s="78"/>
      <c r="AR128" s="78"/>
      <c r="AS128" s="78"/>
      <c r="AT128" s="78"/>
      <c r="AU128" s="78"/>
      <c r="AV128" s="78"/>
      <c r="AW128" s="78"/>
      <c r="AX128" s="78"/>
      <c r="AY128" s="78"/>
      <c r="AZ128" s="78"/>
      <c r="BA128" s="78"/>
      <c r="BB128" s="78"/>
      <c r="BC128" s="78"/>
      <c r="BD128" s="78"/>
      <c r="BE128" s="78"/>
      <c r="BF128" s="78"/>
      <c r="BG128" s="78"/>
      <c r="BH128" s="78"/>
      <c r="BI128" s="78"/>
      <c r="BJ128" s="78"/>
      <c r="BK128" s="78"/>
      <c r="BL128" s="78"/>
      <c r="BM128" s="78"/>
      <c r="BN128" s="78"/>
      <c r="BO128" s="78"/>
      <c r="BP128" s="78"/>
      <c r="BQ128" s="78"/>
      <c r="BR128" s="78"/>
      <c r="BS128" s="78"/>
      <c r="BT128" s="78"/>
      <c r="BU128" s="78"/>
      <c r="BV128" s="78"/>
      <c r="BW128" s="78"/>
      <c r="BX128" s="78"/>
      <c r="BY128" s="78"/>
      <c r="BZ128" s="78"/>
      <c r="CA128" s="78"/>
      <c r="CB128" s="78"/>
      <c r="CC128" s="78"/>
      <c r="CD128" s="78"/>
      <c r="CE128" s="78"/>
      <c r="CF128" s="78"/>
      <c r="CG128" s="78"/>
      <c r="CH128" s="78"/>
      <c r="CI128" s="78"/>
      <c r="CJ128" s="78"/>
      <c r="CK128" s="78"/>
      <c r="CL128" s="78"/>
      <c r="CM128" s="78"/>
      <c r="CN128" s="78"/>
      <c r="CO128" s="78"/>
      <c r="CP128" s="78"/>
      <c r="CQ128" s="78"/>
      <c r="CR128" s="78"/>
      <c r="CS128" s="78"/>
      <c r="CT128" s="78"/>
      <c r="CU128" s="78"/>
      <c r="CV128" s="78"/>
    </row>
    <row r="129" spans="1:100" ht="15.5" x14ac:dyDescent="0.35">
      <c r="A129" s="78"/>
      <c r="B129" s="78"/>
      <c r="C129" s="78"/>
      <c r="D129" s="78"/>
      <c r="E129" s="78"/>
      <c r="F129" s="78"/>
      <c r="G129" s="78"/>
      <c r="H129" s="78"/>
      <c r="I129" s="78"/>
      <c r="J129" s="78"/>
      <c r="K129" s="78"/>
      <c r="L129" s="78"/>
      <c r="M129" s="78"/>
      <c r="N129" s="78"/>
      <c r="O129" s="78"/>
      <c r="P129" s="78"/>
      <c r="Q129" s="78"/>
      <c r="R129" s="78"/>
      <c r="S129" s="78"/>
      <c r="T129" s="78"/>
      <c r="U129" s="78"/>
      <c r="V129" s="78"/>
      <c r="W129" s="78"/>
      <c r="X129" s="78"/>
      <c r="Y129" s="78"/>
      <c r="Z129" s="78"/>
      <c r="AA129" s="78"/>
      <c r="AB129" s="78"/>
      <c r="AC129" s="78"/>
      <c r="AD129" s="78"/>
      <c r="AE129" s="78"/>
      <c r="AF129" s="78"/>
      <c r="AG129" s="78"/>
      <c r="AH129" s="78"/>
      <c r="AI129" s="78"/>
      <c r="AJ129" s="78"/>
      <c r="AK129" s="78"/>
      <c r="AL129" s="78"/>
      <c r="AM129" s="78"/>
      <c r="AN129" s="78"/>
      <c r="AO129" s="78"/>
      <c r="AP129" s="78"/>
      <c r="AQ129" s="78"/>
      <c r="AR129" s="78"/>
      <c r="AS129" s="78"/>
      <c r="AT129" s="78"/>
      <c r="AU129" s="78"/>
      <c r="AV129" s="78"/>
      <c r="AW129" s="78"/>
      <c r="AX129" s="78"/>
      <c r="AY129" s="78"/>
      <c r="AZ129" s="78"/>
      <c r="BA129" s="78"/>
      <c r="BB129" s="78"/>
      <c r="BC129" s="78"/>
      <c r="BD129" s="78"/>
      <c r="BE129" s="78"/>
      <c r="BF129" s="78"/>
      <c r="BG129" s="78"/>
      <c r="BH129" s="78"/>
      <c r="BI129" s="78"/>
      <c r="BJ129" s="78"/>
      <c r="BK129" s="78"/>
      <c r="BL129" s="78"/>
      <c r="BM129" s="78"/>
      <c r="BN129" s="78"/>
      <c r="BO129" s="78"/>
      <c r="BP129" s="78"/>
      <c r="BQ129" s="78"/>
      <c r="BR129" s="78"/>
      <c r="BS129" s="78"/>
      <c r="BT129" s="78"/>
      <c r="BU129" s="78"/>
      <c r="BV129" s="78"/>
      <c r="BW129" s="78"/>
      <c r="BX129" s="78"/>
      <c r="BY129" s="78"/>
      <c r="BZ129" s="78"/>
      <c r="CA129" s="78"/>
      <c r="CB129" s="78"/>
      <c r="CC129" s="78"/>
      <c r="CD129" s="78"/>
      <c r="CE129" s="78"/>
      <c r="CF129" s="78"/>
      <c r="CG129" s="78"/>
      <c r="CH129" s="78"/>
      <c r="CI129" s="78"/>
      <c r="CJ129" s="78"/>
      <c r="CK129" s="78"/>
      <c r="CL129" s="78"/>
      <c r="CM129" s="78"/>
      <c r="CN129" s="78"/>
      <c r="CO129" s="78"/>
      <c r="CP129" s="78"/>
      <c r="CQ129" s="78"/>
      <c r="CR129" s="78"/>
      <c r="CS129" s="78"/>
      <c r="CT129" s="78"/>
      <c r="CU129" s="78"/>
      <c r="CV129" s="78"/>
    </row>
    <row r="130" spans="1:100" ht="15.5" x14ac:dyDescent="0.35">
      <c r="A130" s="78"/>
      <c r="B130" s="78"/>
      <c r="C130" s="78"/>
      <c r="D130" s="78"/>
      <c r="E130" s="78"/>
      <c r="F130" s="78"/>
      <c r="G130" s="78"/>
      <c r="H130" s="78"/>
      <c r="I130" s="78"/>
      <c r="J130" s="78"/>
      <c r="K130" s="78"/>
      <c r="L130" s="78"/>
      <c r="M130" s="78"/>
      <c r="N130" s="78"/>
      <c r="O130" s="78"/>
      <c r="P130" s="78"/>
      <c r="Q130" s="78"/>
      <c r="R130" s="78"/>
      <c r="S130" s="78"/>
      <c r="T130" s="78"/>
      <c r="U130" s="78"/>
      <c r="V130" s="78"/>
      <c r="W130" s="78"/>
      <c r="X130" s="78"/>
      <c r="Y130" s="78"/>
      <c r="Z130" s="78"/>
      <c r="AA130" s="78"/>
      <c r="AB130" s="78"/>
      <c r="AC130" s="78"/>
      <c r="AD130" s="78"/>
      <c r="AE130" s="78"/>
      <c r="AF130" s="78"/>
      <c r="AG130" s="78"/>
      <c r="AH130" s="78"/>
      <c r="AI130" s="78"/>
      <c r="AJ130" s="78"/>
      <c r="AK130" s="78"/>
      <c r="AL130" s="78"/>
      <c r="AM130" s="78"/>
      <c r="AN130" s="78"/>
      <c r="AO130" s="78"/>
      <c r="AP130" s="78"/>
      <c r="AQ130" s="78"/>
      <c r="AR130" s="78"/>
      <c r="AS130" s="78"/>
      <c r="AT130" s="78"/>
      <c r="AU130" s="78"/>
      <c r="AV130" s="78"/>
      <c r="AW130" s="78"/>
      <c r="AX130" s="78"/>
      <c r="AY130" s="78"/>
      <c r="AZ130" s="78"/>
      <c r="BA130" s="78"/>
      <c r="BB130" s="78"/>
      <c r="BC130" s="78"/>
      <c r="BD130" s="78"/>
      <c r="BE130" s="78"/>
      <c r="BF130" s="78"/>
      <c r="BG130" s="78"/>
      <c r="BH130" s="78"/>
      <c r="BI130" s="78"/>
      <c r="BJ130" s="78"/>
      <c r="BK130" s="78"/>
      <c r="BL130" s="78"/>
      <c r="BM130" s="78"/>
      <c r="BN130" s="78"/>
      <c r="BO130" s="78"/>
      <c r="BP130" s="78"/>
      <c r="BQ130" s="78"/>
      <c r="BR130" s="78"/>
      <c r="BS130" s="78"/>
      <c r="BT130" s="78"/>
      <c r="BU130" s="78"/>
      <c r="BV130" s="78"/>
      <c r="BW130" s="78"/>
      <c r="BX130" s="78"/>
      <c r="BY130" s="78"/>
      <c r="BZ130" s="78"/>
      <c r="CA130" s="78"/>
      <c r="CB130" s="78"/>
      <c r="CC130" s="78"/>
      <c r="CD130" s="78"/>
      <c r="CE130" s="78"/>
      <c r="CF130" s="78"/>
      <c r="CG130" s="78"/>
      <c r="CH130" s="78"/>
      <c r="CI130" s="78"/>
      <c r="CJ130" s="78"/>
      <c r="CK130" s="78"/>
      <c r="CL130" s="78"/>
      <c r="CM130" s="78"/>
      <c r="CN130" s="78"/>
      <c r="CO130" s="78"/>
      <c r="CP130" s="78"/>
      <c r="CQ130" s="78"/>
      <c r="CR130" s="78"/>
      <c r="CS130" s="78"/>
      <c r="CT130" s="78"/>
      <c r="CU130" s="78"/>
      <c r="CV130" s="78"/>
    </row>
    <row r="131" spans="1:100" ht="15.5" x14ac:dyDescent="0.35">
      <c r="A131" s="78"/>
      <c r="B131" s="78"/>
      <c r="C131" s="78"/>
      <c r="D131" s="78"/>
      <c r="E131" s="78"/>
      <c r="F131" s="78"/>
      <c r="G131" s="78"/>
      <c r="H131" s="78"/>
      <c r="I131" s="78"/>
      <c r="J131" s="78"/>
      <c r="K131" s="78"/>
      <c r="L131" s="78"/>
      <c r="M131" s="78"/>
      <c r="N131" s="78"/>
      <c r="O131" s="78"/>
      <c r="P131" s="78"/>
      <c r="Q131" s="78"/>
      <c r="R131" s="78"/>
      <c r="S131" s="78"/>
      <c r="T131" s="78"/>
      <c r="U131" s="78"/>
      <c r="V131" s="78"/>
      <c r="W131" s="78"/>
      <c r="X131" s="78"/>
      <c r="Y131" s="78"/>
      <c r="Z131" s="78"/>
      <c r="AA131" s="78"/>
      <c r="AB131" s="78"/>
      <c r="AC131" s="78"/>
      <c r="AD131" s="78"/>
      <c r="AE131" s="78"/>
      <c r="AF131" s="78"/>
      <c r="AG131" s="78"/>
      <c r="AH131" s="78"/>
      <c r="AI131" s="78"/>
      <c r="AJ131" s="78"/>
      <c r="AK131" s="78"/>
      <c r="AL131" s="78"/>
      <c r="AM131" s="78"/>
      <c r="AN131" s="78"/>
      <c r="AO131" s="78"/>
      <c r="AP131" s="78"/>
      <c r="AQ131" s="78"/>
      <c r="AR131" s="78"/>
      <c r="AS131" s="78"/>
      <c r="AT131" s="78"/>
      <c r="AU131" s="78"/>
      <c r="AV131" s="78"/>
      <c r="AW131" s="78"/>
      <c r="AX131" s="78"/>
      <c r="AY131" s="78"/>
      <c r="AZ131" s="78"/>
      <c r="BA131" s="78"/>
      <c r="BB131" s="78"/>
      <c r="BC131" s="78"/>
      <c r="BD131" s="78"/>
      <c r="BE131" s="78"/>
      <c r="BF131" s="78"/>
      <c r="BG131" s="78"/>
      <c r="BH131" s="78"/>
      <c r="BI131" s="78"/>
      <c r="BJ131" s="78"/>
      <c r="BK131" s="78"/>
      <c r="BL131" s="78"/>
      <c r="BM131" s="78"/>
      <c r="BN131" s="78"/>
      <c r="BO131" s="78"/>
      <c r="BP131" s="78"/>
      <c r="BQ131" s="78"/>
      <c r="BR131" s="78"/>
      <c r="BS131" s="78"/>
      <c r="BT131" s="78"/>
      <c r="BU131" s="78"/>
      <c r="BV131" s="78"/>
      <c r="BW131" s="78"/>
      <c r="BX131" s="78"/>
      <c r="BY131" s="78"/>
      <c r="BZ131" s="78"/>
      <c r="CA131" s="78"/>
      <c r="CB131" s="78"/>
      <c r="CC131" s="78"/>
      <c r="CD131" s="78"/>
      <c r="CE131" s="78"/>
      <c r="CF131" s="78"/>
      <c r="CG131" s="78"/>
      <c r="CH131" s="78"/>
      <c r="CI131" s="78"/>
      <c r="CJ131" s="78"/>
      <c r="CK131" s="78"/>
      <c r="CL131" s="78"/>
      <c r="CM131" s="78"/>
      <c r="CN131" s="78"/>
      <c r="CO131" s="78"/>
      <c r="CP131" s="78"/>
      <c r="CQ131" s="78"/>
      <c r="CR131" s="78"/>
      <c r="CS131" s="78"/>
      <c r="CT131" s="78"/>
      <c r="CU131" s="78"/>
      <c r="CV131" s="78"/>
    </row>
    <row r="132" spans="1:100" ht="15.5" x14ac:dyDescent="0.35">
      <c r="A132" s="78"/>
      <c r="B132" s="78"/>
      <c r="C132" s="78"/>
      <c r="D132" s="78"/>
      <c r="E132" s="78"/>
      <c r="F132" s="78"/>
      <c r="G132" s="78"/>
      <c r="H132" s="78"/>
      <c r="I132" s="78"/>
      <c r="J132" s="78"/>
      <c r="K132" s="78"/>
      <c r="L132" s="78"/>
      <c r="M132" s="78"/>
      <c r="N132" s="78"/>
      <c r="O132" s="78"/>
      <c r="P132" s="78"/>
      <c r="Q132" s="78"/>
      <c r="R132" s="78"/>
      <c r="S132" s="78"/>
      <c r="T132" s="78"/>
      <c r="U132" s="78"/>
      <c r="V132" s="78"/>
      <c r="W132" s="78"/>
      <c r="X132" s="78"/>
      <c r="Y132" s="78"/>
      <c r="Z132" s="78"/>
      <c r="AA132" s="78"/>
      <c r="AB132" s="78"/>
      <c r="AC132" s="78"/>
      <c r="AD132" s="78"/>
      <c r="AE132" s="78"/>
      <c r="AF132" s="78"/>
      <c r="AG132" s="78"/>
      <c r="AH132" s="78"/>
      <c r="AI132" s="78"/>
      <c r="AJ132" s="78"/>
      <c r="AK132" s="78"/>
      <c r="AL132" s="78"/>
      <c r="AM132" s="78"/>
      <c r="AN132" s="78"/>
      <c r="AO132" s="78"/>
      <c r="AP132" s="78"/>
      <c r="AQ132" s="78"/>
      <c r="AR132" s="78"/>
      <c r="AS132" s="78"/>
      <c r="AT132" s="78"/>
      <c r="AU132" s="78"/>
      <c r="AV132" s="78"/>
      <c r="AW132" s="78"/>
      <c r="AX132" s="78"/>
      <c r="AY132" s="78"/>
      <c r="AZ132" s="78"/>
      <c r="BA132" s="78"/>
      <c r="BB132" s="78"/>
      <c r="BC132" s="78"/>
      <c r="BD132" s="78"/>
      <c r="BE132" s="78"/>
      <c r="BF132" s="78"/>
      <c r="BG132" s="78"/>
      <c r="BH132" s="78"/>
      <c r="BI132" s="78"/>
      <c r="BJ132" s="78"/>
      <c r="BK132" s="78"/>
      <c r="BL132" s="78"/>
      <c r="BM132" s="78"/>
      <c r="BN132" s="78"/>
      <c r="BO132" s="78"/>
      <c r="BP132" s="78"/>
      <c r="BQ132" s="78"/>
      <c r="BR132" s="78"/>
      <c r="BS132" s="78"/>
      <c r="BT132" s="78"/>
      <c r="BU132" s="78"/>
      <c r="BV132" s="78"/>
      <c r="BW132" s="78"/>
      <c r="BX132" s="78"/>
      <c r="BY132" s="78"/>
      <c r="BZ132" s="78"/>
      <c r="CA132" s="78"/>
      <c r="CB132" s="78"/>
      <c r="CC132" s="78"/>
      <c r="CD132" s="78"/>
      <c r="CE132" s="78"/>
      <c r="CF132" s="78"/>
      <c r="CG132" s="78"/>
      <c r="CH132" s="78"/>
      <c r="CI132" s="78"/>
      <c r="CJ132" s="78"/>
      <c r="CK132" s="78"/>
      <c r="CL132" s="78"/>
      <c r="CM132" s="78"/>
      <c r="CN132" s="78"/>
      <c r="CO132" s="78"/>
      <c r="CP132" s="78"/>
      <c r="CQ132" s="78"/>
      <c r="CR132" s="78"/>
      <c r="CS132" s="78"/>
      <c r="CT132" s="78"/>
      <c r="CU132" s="78"/>
      <c r="CV132" s="78"/>
    </row>
    <row r="133" spans="1:100" ht="15.5" x14ac:dyDescent="0.35">
      <c r="A133" s="78"/>
      <c r="B133" s="78"/>
      <c r="C133" s="78"/>
      <c r="D133" s="78"/>
      <c r="E133" s="78"/>
      <c r="F133" s="78"/>
      <c r="G133" s="78"/>
      <c r="H133" s="78"/>
      <c r="I133" s="78"/>
      <c r="J133" s="78"/>
      <c r="K133" s="78"/>
      <c r="L133" s="78"/>
      <c r="M133" s="78"/>
      <c r="N133" s="78"/>
      <c r="O133" s="78"/>
      <c r="P133" s="78"/>
      <c r="Q133" s="78"/>
      <c r="R133" s="78"/>
      <c r="S133" s="78"/>
      <c r="T133" s="78"/>
      <c r="U133" s="78"/>
      <c r="V133" s="78"/>
      <c r="W133" s="78"/>
      <c r="X133" s="78"/>
      <c r="Y133" s="78"/>
      <c r="Z133" s="78"/>
      <c r="AA133" s="78"/>
      <c r="AB133" s="78"/>
      <c r="AC133" s="78"/>
      <c r="AD133" s="78"/>
      <c r="AE133" s="78"/>
      <c r="AF133" s="78"/>
      <c r="AG133" s="78"/>
      <c r="AH133" s="78"/>
      <c r="AI133" s="78"/>
      <c r="AJ133" s="78"/>
      <c r="AK133" s="78"/>
      <c r="AL133" s="78"/>
      <c r="AM133" s="78"/>
      <c r="AN133" s="78"/>
      <c r="AO133" s="78"/>
      <c r="AP133" s="78"/>
      <c r="AQ133" s="78"/>
      <c r="AR133" s="78"/>
      <c r="AS133" s="78"/>
      <c r="AT133" s="78"/>
      <c r="AU133" s="78"/>
      <c r="AV133" s="78"/>
      <c r="AW133" s="78"/>
      <c r="AX133" s="78"/>
      <c r="AY133" s="78"/>
      <c r="AZ133" s="78"/>
      <c r="BA133" s="78"/>
      <c r="BB133" s="78"/>
      <c r="BC133" s="78"/>
      <c r="BD133" s="78"/>
      <c r="BE133" s="78"/>
      <c r="BF133" s="78"/>
      <c r="BG133" s="78"/>
      <c r="BH133" s="78"/>
      <c r="BI133" s="78"/>
      <c r="BJ133" s="78"/>
      <c r="BK133" s="78"/>
      <c r="BL133" s="78"/>
      <c r="BM133" s="78"/>
      <c r="BN133" s="78"/>
      <c r="BO133" s="78"/>
      <c r="BP133" s="78"/>
      <c r="BQ133" s="78"/>
      <c r="BR133" s="78"/>
      <c r="BS133" s="78"/>
      <c r="BT133" s="78"/>
      <c r="BU133" s="78"/>
      <c r="BV133" s="78"/>
      <c r="BW133" s="78"/>
      <c r="BX133" s="78"/>
      <c r="BY133" s="78"/>
      <c r="BZ133" s="78"/>
      <c r="CA133" s="78"/>
      <c r="CB133" s="78"/>
      <c r="CC133" s="78"/>
      <c r="CD133" s="78"/>
      <c r="CE133" s="78"/>
      <c r="CF133" s="78"/>
      <c r="CG133" s="78"/>
      <c r="CH133" s="78"/>
      <c r="CI133" s="78"/>
      <c r="CJ133" s="78"/>
      <c r="CK133" s="78"/>
      <c r="CL133" s="78"/>
      <c r="CM133" s="78"/>
      <c r="CN133" s="78"/>
      <c r="CO133" s="78"/>
      <c r="CP133" s="78"/>
      <c r="CQ133" s="78"/>
      <c r="CR133" s="78"/>
      <c r="CS133" s="78"/>
      <c r="CT133" s="78"/>
      <c r="CU133" s="78"/>
      <c r="CV133" s="78"/>
    </row>
    <row r="134" spans="1:100" ht="15.5" x14ac:dyDescent="0.35">
      <c r="A134" s="78"/>
      <c r="B134" s="78"/>
      <c r="C134" s="78"/>
      <c r="D134" s="78"/>
      <c r="E134" s="78"/>
      <c r="F134" s="78"/>
      <c r="G134" s="78"/>
      <c r="H134" s="78"/>
      <c r="I134" s="78"/>
      <c r="J134" s="78"/>
      <c r="K134" s="78"/>
      <c r="L134" s="78"/>
      <c r="M134" s="78"/>
      <c r="N134" s="78"/>
      <c r="O134" s="78"/>
      <c r="P134" s="78"/>
      <c r="Q134" s="78"/>
      <c r="R134" s="78"/>
      <c r="S134" s="78"/>
      <c r="T134" s="78"/>
      <c r="U134" s="78"/>
      <c r="V134" s="78"/>
      <c r="W134" s="78"/>
      <c r="X134" s="78"/>
      <c r="Y134" s="78"/>
      <c r="Z134" s="78"/>
      <c r="AA134" s="78"/>
      <c r="AB134" s="78"/>
      <c r="AC134" s="78"/>
      <c r="AD134" s="78"/>
      <c r="AE134" s="78"/>
      <c r="AF134" s="78"/>
      <c r="AG134" s="78"/>
      <c r="AH134" s="78"/>
      <c r="AI134" s="78"/>
      <c r="AJ134" s="78"/>
      <c r="AK134" s="78"/>
      <c r="AL134" s="78"/>
      <c r="AM134" s="78"/>
      <c r="AN134" s="78"/>
      <c r="AO134" s="78"/>
      <c r="AP134" s="78"/>
      <c r="AQ134" s="78"/>
      <c r="AR134" s="78"/>
      <c r="AS134" s="78"/>
      <c r="AT134" s="78"/>
      <c r="AU134" s="78"/>
      <c r="AV134" s="78"/>
      <c r="AW134" s="78"/>
      <c r="AX134" s="78"/>
      <c r="AY134" s="78"/>
      <c r="AZ134" s="78"/>
      <c r="BA134" s="78"/>
      <c r="BB134" s="78"/>
      <c r="BC134" s="78"/>
      <c r="BD134" s="78"/>
      <c r="BE134" s="78"/>
      <c r="BF134" s="78"/>
      <c r="BG134" s="78"/>
      <c r="BH134" s="78"/>
      <c r="BI134" s="78"/>
      <c r="BJ134" s="78"/>
      <c r="BK134" s="78"/>
      <c r="BL134" s="78"/>
      <c r="BM134" s="78"/>
      <c r="BN134" s="78"/>
      <c r="BO134" s="78"/>
      <c r="BP134" s="78"/>
      <c r="BQ134" s="78"/>
      <c r="BR134" s="78"/>
      <c r="BS134" s="78"/>
      <c r="BT134" s="78"/>
      <c r="BU134" s="78"/>
      <c r="BV134" s="78"/>
      <c r="BW134" s="78"/>
      <c r="BX134" s="78"/>
      <c r="BY134" s="78"/>
      <c r="BZ134" s="78"/>
      <c r="CA134" s="78"/>
      <c r="CB134" s="78"/>
      <c r="CC134" s="78"/>
      <c r="CD134" s="78"/>
      <c r="CE134" s="78"/>
      <c r="CF134" s="78"/>
      <c r="CG134" s="78"/>
      <c r="CH134" s="78"/>
      <c r="CI134" s="78"/>
      <c r="CJ134" s="78"/>
      <c r="CK134" s="78"/>
      <c r="CL134" s="78"/>
      <c r="CM134" s="78"/>
      <c r="CN134" s="78"/>
      <c r="CO134" s="78"/>
      <c r="CP134" s="78"/>
      <c r="CQ134" s="78"/>
      <c r="CR134" s="78"/>
      <c r="CS134" s="78"/>
      <c r="CT134" s="78"/>
      <c r="CU134" s="78"/>
      <c r="CV134" s="78"/>
    </row>
    <row r="135" spans="1:100" ht="15.5" x14ac:dyDescent="0.35">
      <c r="A135" s="78"/>
      <c r="B135" s="78"/>
      <c r="C135" s="78"/>
      <c r="D135" s="78"/>
      <c r="E135" s="78"/>
      <c r="F135" s="78"/>
      <c r="G135" s="78"/>
      <c r="H135" s="78"/>
      <c r="I135" s="78"/>
      <c r="J135" s="78"/>
      <c r="K135" s="78"/>
      <c r="L135" s="78"/>
      <c r="M135" s="78"/>
      <c r="N135" s="78"/>
      <c r="O135" s="78"/>
      <c r="P135" s="78"/>
      <c r="Q135" s="78"/>
      <c r="R135" s="78"/>
      <c r="S135" s="78"/>
      <c r="T135" s="78"/>
      <c r="U135" s="78"/>
      <c r="V135" s="78"/>
      <c r="W135" s="78"/>
      <c r="X135" s="78"/>
      <c r="Y135" s="78"/>
      <c r="Z135" s="78"/>
      <c r="AA135" s="78"/>
      <c r="AB135" s="78"/>
      <c r="AC135" s="78"/>
      <c r="AD135" s="78"/>
      <c r="AE135" s="78"/>
      <c r="AF135" s="78"/>
      <c r="AG135" s="78"/>
      <c r="AH135" s="78"/>
      <c r="AI135" s="78"/>
      <c r="AJ135" s="78"/>
      <c r="AK135" s="78"/>
      <c r="AL135" s="78"/>
      <c r="AM135" s="78"/>
      <c r="AN135" s="78"/>
      <c r="AO135" s="78"/>
      <c r="AP135" s="78"/>
      <c r="AQ135" s="78"/>
      <c r="AR135" s="78"/>
      <c r="AS135" s="78"/>
      <c r="AT135" s="78"/>
      <c r="AU135" s="78"/>
      <c r="AV135" s="78"/>
      <c r="AW135" s="78"/>
      <c r="AX135" s="78"/>
      <c r="AY135" s="78"/>
      <c r="AZ135" s="78"/>
      <c r="BA135" s="78"/>
      <c r="BB135" s="78"/>
      <c r="BC135" s="78"/>
      <c r="BD135" s="78"/>
      <c r="BE135" s="78"/>
      <c r="BF135" s="78"/>
      <c r="BG135" s="78"/>
      <c r="BH135" s="78"/>
      <c r="BI135" s="78"/>
      <c r="BJ135" s="78"/>
      <c r="BK135" s="78"/>
      <c r="BL135" s="78"/>
      <c r="BM135" s="78"/>
      <c r="BN135" s="78"/>
      <c r="BO135" s="78"/>
      <c r="BP135" s="78"/>
      <c r="BQ135" s="78"/>
      <c r="BR135" s="78"/>
      <c r="BS135" s="78"/>
      <c r="BT135" s="78"/>
      <c r="BU135" s="78"/>
      <c r="BV135" s="78"/>
      <c r="BW135" s="78"/>
      <c r="BX135" s="78"/>
      <c r="BY135" s="78"/>
      <c r="BZ135" s="78"/>
      <c r="CA135" s="78"/>
      <c r="CB135" s="78"/>
      <c r="CC135" s="78"/>
      <c r="CD135" s="78"/>
      <c r="CE135" s="78"/>
      <c r="CF135" s="78"/>
      <c r="CG135" s="78"/>
      <c r="CH135" s="78"/>
      <c r="CI135" s="78"/>
      <c r="CJ135" s="78"/>
      <c r="CK135" s="78"/>
      <c r="CL135" s="78"/>
      <c r="CM135" s="78"/>
      <c r="CN135" s="78"/>
      <c r="CO135" s="78"/>
      <c r="CP135" s="78"/>
      <c r="CQ135" s="78"/>
      <c r="CR135" s="78"/>
      <c r="CS135" s="78"/>
      <c r="CT135" s="78"/>
      <c r="CU135" s="78"/>
      <c r="CV135" s="78"/>
    </row>
    <row r="136" spans="1:100" ht="15.5" x14ac:dyDescent="0.35">
      <c r="A136" s="78"/>
      <c r="B136" s="78"/>
      <c r="C136" s="78"/>
      <c r="D136" s="78"/>
      <c r="E136" s="78"/>
      <c r="F136" s="78"/>
      <c r="G136" s="78"/>
      <c r="H136" s="78"/>
      <c r="I136" s="78"/>
      <c r="J136" s="78"/>
      <c r="K136" s="78"/>
      <c r="L136" s="78"/>
      <c r="M136" s="78"/>
      <c r="N136" s="78"/>
      <c r="O136" s="78"/>
      <c r="P136" s="78"/>
      <c r="Q136" s="78"/>
      <c r="R136" s="78"/>
      <c r="S136" s="78"/>
      <c r="T136" s="78"/>
      <c r="U136" s="78"/>
      <c r="V136" s="78"/>
      <c r="W136" s="78"/>
      <c r="X136" s="78"/>
      <c r="Y136" s="78"/>
      <c r="Z136" s="78"/>
      <c r="AA136" s="78"/>
      <c r="AB136" s="78"/>
      <c r="AC136" s="78"/>
      <c r="AD136" s="78"/>
      <c r="AE136" s="78"/>
      <c r="AF136" s="78"/>
      <c r="AG136" s="78"/>
      <c r="AH136" s="78"/>
      <c r="AI136" s="78"/>
      <c r="AJ136" s="78"/>
      <c r="AK136" s="78"/>
      <c r="AL136" s="78"/>
      <c r="AM136" s="78"/>
      <c r="AN136" s="78"/>
      <c r="AO136" s="78"/>
      <c r="AP136" s="78"/>
      <c r="AQ136" s="78"/>
      <c r="AR136" s="78"/>
      <c r="AS136" s="78"/>
      <c r="AT136" s="78"/>
      <c r="AU136" s="78"/>
      <c r="AV136" s="78"/>
      <c r="AW136" s="78"/>
      <c r="AX136" s="78"/>
      <c r="AY136" s="78"/>
      <c r="AZ136" s="78"/>
      <c r="BA136" s="78"/>
      <c r="BB136" s="78"/>
      <c r="BC136" s="78"/>
      <c r="BD136" s="78"/>
      <c r="BE136" s="78"/>
      <c r="BF136" s="78"/>
      <c r="BG136" s="78"/>
      <c r="BH136" s="78"/>
      <c r="BI136" s="78"/>
      <c r="BJ136" s="78"/>
      <c r="BK136" s="78"/>
      <c r="BL136" s="78"/>
      <c r="BM136" s="78"/>
      <c r="BN136" s="78"/>
      <c r="BO136" s="78"/>
      <c r="BP136" s="78"/>
      <c r="BQ136" s="78"/>
      <c r="BR136" s="78"/>
      <c r="BS136" s="78"/>
      <c r="BT136" s="78"/>
      <c r="BU136" s="78"/>
      <c r="BV136" s="78"/>
      <c r="BW136" s="78"/>
      <c r="BX136" s="78"/>
      <c r="BY136" s="78"/>
      <c r="BZ136" s="78"/>
      <c r="CA136" s="78"/>
      <c r="CB136" s="78"/>
      <c r="CC136" s="78"/>
      <c r="CD136" s="78"/>
      <c r="CE136" s="78"/>
      <c r="CF136" s="78"/>
      <c r="CG136" s="78"/>
      <c r="CH136" s="78"/>
      <c r="CI136" s="78"/>
      <c r="CJ136" s="78"/>
      <c r="CK136" s="78"/>
      <c r="CL136" s="78"/>
      <c r="CM136" s="78"/>
      <c r="CN136" s="78"/>
      <c r="CO136" s="78"/>
      <c r="CP136" s="78"/>
      <c r="CQ136" s="78"/>
      <c r="CR136" s="78"/>
      <c r="CS136" s="78"/>
      <c r="CT136" s="78"/>
      <c r="CU136" s="78"/>
      <c r="CV136" s="78"/>
    </row>
    <row r="137" spans="1:100" ht="15.5" x14ac:dyDescent="0.35">
      <c r="A137" s="78"/>
      <c r="B137" s="78"/>
      <c r="C137" s="78"/>
      <c r="D137" s="78"/>
      <c r="E137" s="78"/>
      <c r="F137" s="78"/>
      <c r="G137" s="78"/>
      <c r="H137" s="78"/>
      <c r="I137" s="78"/>
      <c r="J137" s="78"/>
      <c r="K137" s="78"/>
      <c r="L137" s="78"/>
      <c r="M137" s="78"/>
      <c r="N137" s="78"/>
      <c r="O137" s="78"/>
      <c r="P137" s="78"/>
      <c r="Q137" s="78"/>
      <c r="R137" s="78"/>
      <c r="S137" s="78"/>
      <c r="T137" s="78"/>
      <c r="U137" s="78"/>
      <c r="V137" s="78"/>
      <c r="W137" s="78"/>
      <c r="X137" s="78"/>
      <c r="Y137" s="78"/>
      <c r="Z137" s="78"/>
      <c r="AA137" s="78"/>
      <c r="AB137" s="78"/>
      <c r="AC137" s="78"/>
      <c r="AD137" s="78"/>
      <c r="AE137" s="78"/>
      <c r="AF137" s="78"/>
      <c r="AG137" s="78"/>
      <c r="AH137" s="78"/>
      <c r="AI137" s="78"/>
      <c r="AJ137" s="78"/>
      <c r="AK137" s="78"/>
      <c r="AL137" s="78"/>
      <c r="AM137" s="78"/>
      <c r="AN137" s="78"/>
      <c r="AO137" s="78"/>
      <c r="AP137" s="78"/>
      <c r="AQ137" s="78"/>
      <c r="AR137" s="78"/>
      <c r="AS137" s="78"/>
      <c r="AT137" s="78"/>
      <c r="AU137" s="78"/>
      <c r="AV137" s="78"/>
      <c r="AW137" s="78"/>
      <c r="AX137" s="78"/>
      <c r="AY137" s="78"/>
      <c r="AZ137" s="78"/>
      <c r="BA137" s="78"/>
      <c r="BB137" s="78"/>
      <c r="BC137" s="78"/>
      <c r="BD137" s="78"/>
      <c r="BE137" s="78"/>
      <c r="BF137" s="78"/>
      <c r="BG137" s="78"/>
      <c r="BH137" s="78"/>
      <c r="BI137" s="78"/>
      <c r="BJ137" s="78"/>
      <c r="BK137" s="78"/>
      <c r="BL137" s="78"/>
      <c r="BM137" s="78"/>
      <c r="BN137" s="78"/>
      <c r="BO137" s="78"/>
      <c r="BP137" s="78"/>
      <c r="BQ137" s="78"/>
      <c r="BR137" s="78"/>
      <c r="BS137" s="78"/>
      <c r="BT137" s="78"/>
      <c r="BU137" s="78"/>
      <c r="BV137" s="78"/>
      <c r="BW137" s="78"/>
      <c r="BX137" s="78"/>
      <c r="BY137" s="78"/>
      <c r="BZ137" s="78"/>
      <c r="CA137" s="78"/>
      <c r="CB137" s="78"/>
      <c r="CC137" s="78"/>
      <c r="CD137" s="78"/>
      <c r="CE137" s="78"/>
      <c r="CF137" s="78"/>
      <c r="CG137" s="78"/>
      <c r="CH137" s="78"/>
      <c r="CI137" s="78"/>
      <c r="CJ137" s="78"/>
      <c r="CK137" s="78"/>
      <c r="CL137" s="78"/>
      <c r="CM137" s="78"/>
      <c r="CN137" s="78"/>
      <c r="CO137" s="78"/>
      <c r="CP137" s="78"/>
      <c r="CQ137" s="78"/>
      <c r="CR137" s="78"/>
      <c r="CS137" s="78"/>
      <c r="CT137" s="78"/>
      <c r="CU137" s="78"/>
      <c r="CV137" s="78"/>
    </row>
    <row r="138" spans="1:100" ht="15.5" x14ac:dyDescent="0.35">
      <c r="A138" s="78"/>
      <c r="B138" s="78"/>
      <c r="C138" s="78"/>
      <c r="D138" s="78"/>
      <c r="E138" s="78"/>
      <c r="F138" s="78"/>
      <c r="G138" s="78"/>
      <c r="H138" s="78"/>
      <c r="I138" s="78"/>
      <c r="J138" s="78"/>
      <c r="K138" s="78"/>
      <c r="L138" s="78"/>
      <c r="M138" s="78"/>
      <c r="N138" s="78"/>
      <c r="O138" s="78"/>
      <c r="P138" s="78"/>
      <c r="Q138" s="78"/>
      <c r="R138" s="78"/>
      <c r="S138" s="78"/>
      <c r="T138" s="78"/>
      <c r="U138" s="78"/>
      <c r="V138" s="78"/>
      <c r="W138" s="78"/>
      <c r="X138" s="78"/>
      <c r="Y138" s="78"/>
      <c r="Z138" s="78"/>
      <c r="AA138" s="78"/>
      <c r="AB138" s="78"/>
      <c r="AC138" s="78"/>
      <c r="AD138" s="78"/>
      <c r="AE138" s="78"/>
      <c r="AF138" s="78"/>
      <c r="AG138" s="78"/>
      <c r="AH138" s="78"/>
      <c r="AI138" s="78"/>
      <c r="AJ138" s="78"/>
      <c r="AK138" s="78"/>
      <c r="AL138" s="78"/>
      <c r="AM138" s="78"/>
      <c r="AN138" s="78"/>
      <c r="AO138" s="78"/>
      <c r="AP138" s="78"/>
      <c r="AQ138" s="78"/>
      <c r="AR138" s="78"/>
      <c r="AS138" s="78"/>
      <c r="AT138" s="78"/>
      <c r="AU138" s="78"/>
      <c r="AV138" s="78"/>
      <c r="AW138" s="78"/>
      <c r="AX138" s="78"/>
      <c r="AY138" s="78"/>
      <c r="AZ138" s="78"/>
      <c r="BA138" s="78"/>
      <c r="BB138" s="78"/>
      <c r="BC138" s="78"/>
      <c r="BD138" s="78"/>
      <c r="BE138" s="78"/>
      <c r="BF138" s="78"/>
      <c r="BG138" s="78"/>
      <c r="BH138" s="78"/>
      <c r="BI138" s="78"/>
      <c r="BJ138" s="78"/>
      <c r="BK138" s="78"/>
      <c r="BL138" s="78"/>
      <c r="BM138" s="78"/>
      <c r="BN138" s="78"/>
      <c r="BO138" s="78"/>
      <c r="BP138" s="78"/>
      <c r="BQ138" s="78"/>
      <c r="BR138" s="78"/>
      <c r="BS138" s="78"/>
      <c r="BT138" s="78"/>
      <c r="BU138" s="78"/>
      <c r="BV138" s="78"/>
      <c r="BW138" s="78"/>
      <c r="BX138" s="78"/>
      <c r="BY138" s="78"/>
      <c r="BZ138" s="78"/>
      <c r="CA138" s="78"/>
      <c r="CB138" s="78"/>
      <c r="CC138" s="78"/>
      <c r="CD138" s="78"/>
      <c r="CE138" s="78"/>
      <c r="CF138" s="78"/>
      <c r="CG138" s="78"/>
      <c r="CH138" s="78"/>
      <c r="CI138" s="78"/>
      <c r="CJ138" s="78"/>
      <c r="CK138" s="78"/>
      <c r="CL138" s="78"/>
      <c r="CM138" s="78"/>
      <c r="CN138" s="78"/>
      <c r="CO138" s="78"/>
      <c r="CP138" s="78"/>
      <c r="CQ138" s="78"/>
      <c r="CR138" s="78"/>
      <c r="CS138" s="78"/>
      <c r="CT138" s="78"/>
      <c r="CU138" s="78"/>
      <c r="CV138" s="78"/>
    </row>
    <row r="139" spans="1:100" ht="15.5" x14ac:dyDescent="0.35">
      <c r="A139" s="78"/>
      <c r="B139" s="78"/>
      <c r="C139" s="78"/>
      <c r="D139" s="78"/>
      <c r="E139" s="78"/>
      <c r="F139" s="78"/>
      <c r="G139" s="78"/>
      <c r="H139" s="78"/>
      <c r="I139" s="78"/>
      <c r="J139" s="78"/>
      <c r="K139" s="78"/>
      <c r="L139" s="78"/>
      <c r="M139" s="78"/>
      <c r="N139" s="78"/>
      <c r="O139" s="78"/>
      <c r="P139" s="78"/>
      <c r="Q139" s="78"/>
      <c r="R139" s="78"/>
      <c r="S139" s="78"/>
      <c r="T139" s="78"/>
      <c r="U139" s="78"/>
      <c r="V139" s="78"/>
      <c r="W139" s="78"/>
      <c r="X139" s="78"/>
      <c r="Y139" s="78"/>
      <c r="Z139" s="78"/>
      <c r="AA139" s="78"/>
      <c r="AB139" s="78"/>
      <c r="AC139" s="78"/>
      <c r="AD139" s="78"/>
      <c r="AE139" s="78"/>
      <c r="AF139" s="78"/>
      <c r="AG139" s="78"/>
      <c r="AH139" s="78"/>
      <c r="AI139" s="78"/>
      <c r="AJ139" s="78"/>
      <c r="AK139" s="78"/>
      <c r="AL139" s="78"/>
      <c r="AM139" s="78"/>
      <c r="AN139" s="78"/>
      <c r="AO139" s="78"/>
      <c r="AP139" s="78"/>
      <c r="AQ139" s="78"/>
      <c r="AR139" s="78"/>
      <c r="AS139" s="78"/>
      <c r="AT139" s="78"/>
      <c r="AU139" s="78"/>
      <c r="AV139" s="78"/>
      <c r="AW139" s="78"/>
      <c r="AX139" s="78"/>
      <c r="AY139" s="78"/>
      <c r="AZ139" s="78"/>
      <c r="BA139" s="78"/>
      <c r="BB139" s="78"/>
      <c r="BC139" s="78"/>
      <c r="BD139" s="78"/>
      <c r="BE139" s="78"/>
      <c r="BF139" s="78"/>
      <c r="BG139" s="78"/>
      <c r="BH139" s="78"/>
      <c r="BI139" s="78"/>
      <c r="BJ139" s="78"/>
      <c r="BK139" s="78"/>
      <c r="BL139" s="78"/>
      <c r="BM139" s="78"/>
      <c r="BN139" s="78"/>
      <c r="BO139" s="78"/>
      <c r="BP139" s="78"/>
      <c r="BQ139" s="78"/>
      <c r="BR139" s="78"/>
      <c r="BS139" s="78"/>
      <c r="BT139" s="78"/>
      <c r="BU139" s="78"/>
      <c r="BV139" s="78"/>
      <c r="BW139" s="78"/>
      <c r="BX139" s="78"/>
      <c r="BY139" s="78"/>
      <c r="BZ139" s="78"/>
      <c r="CA139" s="78"/>
      <c r="CB139" s="78"/>
      <c r="CC139" s="78"/>
      <c r="CD139" s="78"/>
      <c r="CE139" s="78"/>
      <c r="CF139" s="78"/>
      <c r="CG139" s="78"/>
      <c r="CH139" s="78"/>
      <c r="CI139" s="78"/>
      <c r="CJ139" s="78"/>
      <c r="CK139" s="78"/>
      <c r="CL139" s="78"/>
      <c r="CM139" s="78"/>
      <c r="CN139" s="78"/>
      <c r="CO139" s="78"/>
      <c r="CP139" s="78"/>
      <c r="CQ139" s="78"/>
      <c r="CR139" s="78"/>
      <c r="CS139" s="78"/>
      <c r="CT139" s="78"/>
      <c r="CU139" s="78"/>
      <c r="CV139" s="78"/>
    </row>
    <row r="140" spans="1:100" ht="15.5" x14ac:dyDescent="0.35">
      <c r="A140" s="78"/>
      <c r="B140" s="78"/>
      <c r="C140" s="78"/>
      <c r="D140" s="78"/>
      <c r="E140" s="78"/>
      <c r="F140" s="78"/>
      <c r="G140" s="78"/>
      <c r="H140" s="78"/>
      <c r="I140" s="78"/>
      <c r="J140" s="78"/>
      <c r="K140" s="78"/>
      <c r="L140" s="78"/>
      <c r="M140" s="78"/>
      <c r="N140" s="78"/>
      <c r="O140" s="78"/>
      <c r="P140" s="78"/>
      <c r="Q140" s="78"/>
      <c r="R140" s="78"/>
      <c r="S140" s="78"/>
      <c r="T140" s="78"/>
      <c r="U140" s="78"/>
      <c r="V140" s="78"/>
      <c r="W140" s="78"/>
      <c r="X140" s="78"/>
      <c r="Y140" s="78"/>
      <c r="Z140" s="78"/>
      <c r="AA140" s="78"/>
      <c r="AB140" s="78"/>
      <c r="AC140" s="78"/>
      <c r="AD140" s="78"/>
      <c r="AE140" s="78"/>
      <c r="AF140" s="78"/>
      <c r="AG140" s="78"/>
      <c r="AH140" s="78"/>
      <c r="AI140" s="78"/>
      <c r="AJ140" s="78"/>
      <c r="AK140" s="78"/>
      <c r="AL140" s="78"/>
      <c r="AM140" s="78"/>
      <c r="AN140" s="78"/>
      <c r="AO140" s="78"/>
      <c r="AP140" s="78"/>
      <c r="AQ140" s="78"/>
      <c r="AR140" s="78"/>
      <c r="AS140" s="78"/>
      <c r="AT140" s="78"/>
      <c r="AU140" s="78"/>
      <c r="AV140" s="78"/>
      <c r="AW140" s="78"/>
      <c r="AX140" s="78"/>
      <c r="AY140" s="78"/>
      <c r="AZ140" s="78"/>
      <c r="BA140" s="78"/>
      <c r="BB140" s="78"/>
      <c r="BC140" s="78"/>
      <c r="BD140" s="78"/>
      <c r="BE140" s="78"/>
      <c r="BF140" s="78"/>
      <c r="BG140" s="78"/>
      <c r="BH140" s="78"/>
      <c r="BI140" s="78"/>
      <c r="BJ140" s="78"/>
      <c r="BK140" s="78"/>
      <c r="BL140" s="78"/>
      <c r="BM140" s="78"/>
      <c r="BN140" s="78"/>
      <c r="BO140" s="78"/>
      <c r="BP140" s="78"/>
      <c r="BQ140" s="78"/>
      <c r="BR140" s="78"/>
      <c r="BS140" s="78"/>
      <c r="BT140" s="78"/>
      <c r="BU140" s="78"/>
      <c r="BV140" s="78"/>
      <c r="BW140" s="78"/>
      <c r="BX140" s="78"/>
      <c r="BY140" s="78"/>
      <c r="BZ140" s="78"/>
      <c r="CA140" s="78"/>
      <c r="CB140" s="78"/>
      <c r="CC140" s="78"/>
      <c r="CD140" s="78"/>
      <c r="CE140" s="78"/>
      <c r="CF140" s="78"/>
      <c r="CG140" s="78"/>
      <c r="CH140" s="78"/>
      <c r="CI140" s="78"/>
      <c r="CJ140" s="78"/>
      <c r="CK140" s="78"/>
      <c r="CL140" s="78"/>
      <c r="CM140" s="78"/>
      <c r="CN140" s="78"/>
      <c r="CO140" s="78"/>
      <c r="CP140" s="78"/>
      <c r="CQ140" s="78"/>
      <c r="CR140" s="78"/>
      <c r="CS140" s="78"/>
      <c r="CT140" s="78"/>
      <c r="CU140" s="78"/>
      <c r="CV140" s="78"/>
    </row>
    <row r="141" spans="1:100" ht="15.5" x14ac:dyDescent="0.35">
      <c r="A141" s="78"/>
      <c r="B141" s="78"/>
      <c r="C141" s="78"/>
      <c r="D141" s="78"/>
      <c r="E141" s="78"/>
      <c r="F141" s="78"/>
      <c r="G141" s="78"/>
      <c r="H141" s="78"/>
      <c r="I141" s="78"/>
      <c r="J141" s="78"/>
      <c r="K141" s="78"/>
      <c r="L141" s="78"/>
      <c r="M141" s="78"/>
      <c r="N141" s="78"/>
      <c r="O141" s="78"/>
      <c r="P141" s="78"/>
      <c r="Q141" s="78"/>
      <c r="R141" s="78"/>
      <c r="S141" s="78"/>
      <c r="T141" s="78"/>
      <c r="U141" s="78"/>
      <c r="V141" s="78"/>
      <c r="W141" s="78"/>
      <c r="X141" s="78"/>
      <c r="Y141" s="78"/>
      <c r="Z141" s="78"/>
      <c r="AA141" s="78"/>
      <c r="AB141" s="78"/>
      <c r="AC141" s="78"/>
      <c r="AD141" s="78"/>
      <c r="AE141" s="78"/>
      <c r="AF141" s="78"/>
      <c r="AG141" s="78"/>
      <c r="AH141" s="78"/>
      <c r="AI141" s="78"/>
      <c r="AJ141" s="78"/>
      <c r="AK141" s="78"/>
      <c r="AL141" s="78"/>
      <c r="AM141" s="78"/>
      <c r="AN141" s="78"/>
      <c r="AO141" s="78"/>
      <c r="AP141" s="78"/>
      <c r="AQ141" s="78"/>
      <c r="AR141" s="78"/>
      <c r="AS141" s="78"/>
      <c r="AT141" s="78"/>
      <c r="AU141" s="78"/>
      <c r="AV141" s="78"/>
      <c r="AW141" s="78"/>
      <c r="AX141" s="78"/>
      <c r="AY141" s="78"/>
      <c r="AZ141" s="78"/>
      <c r="BA141" s="78"/>
      <c r="BB141" s="78"/>
      <c r="BC141" s="78"/>
      <c r="BD141" s="78"/>
      <c r="BE141" s="78"/>
      <c r="BF141" s="78"/>
      <c r="BG141" s="78"/>
      <c r="BH141" s="78"/>
      <c r="BI141" s="78"/>
      <c r="BJ141" s="78"/>
      <c r="BK141" s="78"/>
      <c r="BL141" s="78"/>
      <c r="BM141" s="78"/>
      <c r="BN141" s="78"/>
      <c r="BO141" s="78"/>
      <c r="BP141" s="78"/>
      <c r="BQ141" s="78"/>
      <c r="BR141" s="78"/>
      <c r="BS141" s="78"/>
      <c r="BT141" s="78"/>
      <c r="BU141" s="78"/>
      <c r="BV141" s="78"/>
      <c r="BW141" s="78"/>
      <c r="BX141" s="78"/>
      <c r="BY141" s="78"/>
      <c r="BZ141" s="78"/>
      <c r="CA141" s="78"/>
      <c r="CB141" s="78"/>
      <c r="CC141" s="78"/>
      <c r="CD141" s="78"/>
      <c r="CE141" s="78"/>
      <c r="CF141" s="78"/>
      <c r="CG141" s="78"/>
      <c r="CH141" s="78"/>
      <c r="CI141" s="78"/>
      <c r="CJ141" s="78"/>
      <c r="CK141" s="78"/>
      <c r="CL141" s="78"/>
      <c r="CM141" s="78"/>
      <c r="CN141" s="78"/>
      <c r="CO141" s="78"/>
      <c r="CP141" s="78"/>
      <c r="CQ141" s="78"/>
      <c r="CR141" s="78"/>
      <c r="CS141" s="78"/>
      <c r="CT141" s="78"/>
      <c r="CU141" s="78"/>
      <c r="CV141" s="78"/>
    </row>
    <row r="142" spans="1:100" ht="15.5" x14ac:dyDescent="0.35">
      <c r="A142" s="78"/>
      <c r="B142" s="78"/>
      <c r="C142" s="78"/>
      <c r="D142" s="78"/>
      <c r="E142" s="78"/>
      <c r="F142" s="78"/>
      <c r="G142" s="78"/>
      <c r="H142" s="78"/>
      <c r="I142" s="78"/>
      <c r="J142" s="78"/>
      <c r="K142" s="78"/>
      <c r="L142" s="78"/>
      <c r="M142" s="78"/>
      <c r="N142" s="78"/>
      <c r="O142" s="78"/>
      <c r="P142" s="78"/>
      <c r="Q142" s="78"/>
      <c r="R142" s="78"/>
      <c r="S142" s="78"/>
      <c r="T142" s="78"/>
      <c r="U142" s="78"/>
      <c r="V142" s="78"/>
      <c r="W142" s="78"/>
      <c r="X142" s="78"/>
      <c r="Y142" s="78"/>
      <c r="Z142" s="78"/>
      <c r="AA142" s="78"/>
      <c r="AB142" s="78"/>
      <c r="AC142" s="78"/>
      <c r="AD142" s="78"/>
      <c r="AE142" s="78"/>
      <c r="AF142" s="78"/>
      <c r="AG142" s="78"/>
      <c r="AH142" s="78"/>
      <c r="AI142" s="78"/>
      <c r="AJ142" s="78"/>
      <c r="AK142" s="78"/>
      <c r="AL142" s="78"/>
      <c r="AM142" s="78"/>
      <c r="AN142" s="78"/>
      <c r="AO142" s="78"/>
      <c r="AP142" s="78"/>
      <c r="AQ142" s="78"/>
      <c r="AR142" s="78"/>
      <c r="AS142" s="78"/>
      <c r="AT142" s="78"/>
      <c r="AU142" s="78"/>
      <c r="AV142" s="78"/>
      <c r="AW142" s="78"/>
      <c r="AX142" s="78"/>
      <c r="AY142" s="78"/>
      <c r="AZ142" s="78"/>
      <c r="BA142" s="78"/>
      <c r="BB142" s="78"/>
      <c r="BC142" s="78"/>
      <c r="BD142" s="78"/>
      <c r="BE142" s="78"/>
      <c r="BF142" s="78"/>
      <c r="BG142" s="78"/>
      <c r="BH142" s="78"/>
      <c r="BI142" s="78"/>
      <c r="BJ142" s="78"/>
      <c r="BK142" s="78"/>
      <c r="BL142" s="78"/>
      <c r="BM142" s="78"/>
      <c r="BN142" s="78"/>
      <c r="BO142" s="78"/>
      <c r="BP142" s="78"/>
      <c r="BQ142" s="78"/>
      <c r="BR142" s="78"/>
      <c r="BS142" s="78"/>
      <c r="BT142" s="78"/>
      <c r="BU142" s="78"/>
      <c r="BV142" s="78"/>
      <c r="BW142" s="78"/>
      <c r="BX142" s="78"/>
      <c r="BY142" s="78"/>
      <c r="BZ142" s="78"/>
      <c r="CA142" s="78"/>
      <c r="CB142" s="78"/>
      <c r="CC142" s="78"/>
      <c r="CD142" s="78"/>
      <c r="CE142" s="78"/>
      <c r="CF142" s="78"/>
      <c r="CG142" s="78"/>
      <c r="CH142" s="78"/>
      <c r="CI142" s="78"/>
      <c r="CJ142" s="78"/>
      <c r="CK142" s="78"/>
      <c r="CL142" s="78"/>
      <c r="CM142" s="78"/>
      <c r="CN142" s="78"/>
      <c r="CO142" s="78"/>
      <c r="CP142" s="78"/>
      <c r="CQ142" s="78"/>
      <c r="CR142" s="78"/>
      <c r="CS142" s="78"/>
      <c r="CT142" s="78"/>
      <c r="CU142" s="78"/>
      <c r="CV142" s="78"/>
    </row>
    <row r="143" spans="1:100" ht="15.5" x14ac:dyDescent="0.35">
      <c r="A143" s="78"/>
      <c r="B143" s="78"/>
      <c r="C143" s="78"/>
      <c r="D143" s="78"/>
      <c r="E143" s="78"/>
      <c r="F143" s="78"/>
      <c r="G143" s="78"/>
      <c r="H143" s="78"/>
      <c r="I143" s="78"/>
      <c r="J143" s="78"/>
      <c r="K143" s="78"/>
      <c r="L143" s="78"/>
      <c r="M143" s="78"/>
      <c r="N143" s="78"/>
      <c r="O143" s="78"/>
      <c r="P143" s="78"/>
      <c r="Q143" s="78"/>
      <c r="R143" s="78"/>
      <c r="S143" s="78"/>
      <c r="T143" s="78"/>
      <c r="U143" s="78"/>
      <c r="V143" s="78"/>
      <c r="W143" s="78"/>
      <c r="X143" s="78"/>
      <c r="Y143" s="78"/>
      <c r="Z143" s="78"/>
      <c r="AA143" s="78"/>
      <c r="AB143" s="78"/>
      <c r="AC143" s="78"/>
      <c r="AD143" s="78"/>
      <c r="AE143" s="78"/>
      <c r="AF143" s="78"/>
      <c r="AG143" s="78"/>
      <c r="AH143" s="78"/>
      <c r="AI143" s="78"/>
      <c r="AJ143" s="78"/>
      <c r="AK143" s="78"/>
      <c r="AL143" s="78"/>
      <c r="AM143" s="78"/>
      <c r="AN143" s="78"/>
      <c r="AO143" s="78"/>
      <c r="AP143" s="78"/>
      <c r="AQ143" s="78"/>
      <c r="AR143" s="78"/>
      <c r="AS143" s="78"/>
      <c r="AT143" s="78"/>
      <c r="AU143" s="78"/>
      <c r="AV143" s="78"/>
      <c r="AW143" s="78"/>
      <c r="AX143" s="78"/>
      <c r="AY143" s="78"/>
      <c r="AZ143" s="78"/>
      <c r="BA143" s="78"/>
      <c r="BB143" s="78"/>
      <c r="BC143" s="78"/>
      <c r="BD143" s="78"/>
      <c r="BE143" s="78"/>
      <c r="BF143" s="78"/>
      <c r="BG143" s="78"/>
      <c r="BH143" s="78"/>
      <c r="BI143" s="78"/>
      <c r="BJ143" s="78"/>
      <c r="BK143" s="78"/>
      <c r="BL143" s="78"/>
      <c r="BM143" s="78"/>
      <c r="BN143" s="78"/>
      <c r="BO143" s="78"/>
      <c r="BP143" s="78"/>
      <c r="BQ143" s="78"/>
      <c r="BR143" s="78"/>
      <c r="BS143" s="78"/>
      <c r="BT143" s="78"/>
      <c r="BU143" s="78"/>
      <c r="BV143" s="78"/>
      <c r="BW143" s="78"/>
      <c r="BX143" s="78"/>
      <c r="BY143" s="78"/>
      <c r="BZ143" s="78"/>
      <c r="CA143" s="78"/>
      <c r="CB143" s="78"/>
      <c r="CC143" s="78"/>
      <c r="CD143" s="78"/>
      <c r="CE143" s="78"/>
      <c r="CF143" s="78"/>
      <c r="CG143" s="78"/>
      <c r="CH143" s="78"/>
      <c r="CI143" s="78"/>
      <c r="CJ143" s="78"/>
      <c r="CK143" s="78"/>
      <c r="CL143" s="78"/>
      <c r="CM143" s="78"/>
      <c r="CN143" s="78"/>
      <c r="CO143" s="78"/>
      <c r="CP143" s="78"/>
      <c r="CQ143" s="78"/>
      <c r="CR143" s="78"/>
      <c r="CS143" s="78"/>
      <c r="CT143" s="78"/>
      <c r="CU143" s="78"/>
      <c r="CV143" s="78"/>
    </row>
    <row r="144" spans="1:100" ht="15.5" x14ac:dyDescent="0.35">
      <c r="A144" s="78"/>
      <c r="B144" s="78"/>
      <c r="C144" s="78"/>
      <c r="D144" s="78"/>
      <c r="E144" s="78"/>
      <c r="F144" s="78"/>
      <c r="G144" s="78"/>
      <c r="H144" s="78"/>
      <c r="I144" s="78"/>
      <c r="J144" s="78"/>
      <c r="K144" s="78"/>
      <c r="L144" s="78"/>
      <c r="M144" s="78"/>
      <c r="N144" s="78"/>
      <c r="O144" s="78"/>
      <c r="P144" s="78"/>
      <c r="Q144" s="78"/>
      <c r="R144" s="78"/>
      <c r="S144" s="78"/>
      <c r="T144" s="78"/>
      <c r="U144" s="78"/>
      <c r="V144" s="78"/>
      <c r="W144" s="78"/>
      <c r="X144" s="78"/>
      <c r="Y144" s="78"/>
      <c r="Z144" s="78"/>
      <c r="AA144" s="78"/>
      <c r="AB144" s="78"/>
      <c r="AC144" s="78"/>
      <c r="AD144" s="78"/>
      <c r="AE144" s="78"/>
      <c r="AF144" s="78"/>
      <c r="AG144" s="78"/>
      <c r="AH144" s="78"/>
      <c r="AI144" s="78"/>
      <c r="AJ144" s="78"/>
      <c r="AK144" s="78"/>
      <c r="AL144" s="78"/>
      <c r="AM144" s="78"/>
      <c r="AN144" s="78"/>
      <c r="AO144" s="78"/>
      <c r="AP144" s="78"/>
      <c r="AQ144" s="78"/>
      <c r="AR144" s="78"/>
      <c r="AS144" s="78"/>
      <c r="AT144" s="78"/>
      <c r="AU144" s="78"/>
      <c r="AV144" s="78"/>
      <c r="AW144" s="78"/>
      <c r="AX144" s="78"/>
      <c r="AY144" s="78"/>
      <c r="AZ144" s="78"/>
      <c r="BA144" s="78"/>
      <c r="BB144" s="78"/>
      <c r="BC144" s="78"/>
      <c r="BD144" s="78"/>
      <c r="BE144" s="78"/>
      <c r="BF144" s="78"/>
      <c r="BG144" s="78"/>
      <c r="BH144" s="78"/>
      <c r="BI144" s="78"/>
      <c r="BJ144" s="78"/>
      <c r="BK144" s="78"/>
      <c r="BL144" s="78"/>
      <c r="BM144" s="78"/>
      <c r="BN144" s="78"/>
      <c r="BO144" s="78"/>
      <c r="BP144" s="78"/>
      <c r="BQ144" s="78"/>
      <c r="BR144" s="78"/>
      <c r="BS144" s="78"/>
      <c r="BT144" s="78"/>
      <c r="BU144" s="78"/>
      <c r="BV144" s="78"/>
      <c r="BW144" s="78"/>
      <c r="BX144" s="78"/>
      <c r="BY144" s="78"/>
      <c r="BZ144" s="78"/>
      <c r="CA144" s="78"/>
      <c r="CB144" s="78"/>
      <c r="CC144" s="78"/>
      <c r="CD144" s="78"/>
      <c r="CE144" s="78"/>
      <c r="CF144" s="78"/>
      <c r="CG144" s="78"/>
      <c r="CH144" s="78"/>
      <c r="CI144" s="78"/>
      <c r="CJ144" s="78"/>
      <c r="CK144" s="78"/>
      <c r="CL144" s="78"/>
      <c r="CM144" s="78"/>
      <c r="CN144" s="78"/>
      <c r="CO144" s="78"/>
      <c r="CP144" s="78"/>
      <c r="CQ144" s="78"/>
      <c r="CR144" s="78"/>
      <c r="CS144" s="78"/>
      <c r="CT144" s="78"/>
      <c r="CU144" s="78"/>
      <c r="CV144" s="78"/>
    </row>
    <row r="145" spans="1:100" ht="15.5" x14ac:dyDescent="0.35">
      <c r="A145" s="78"/>
      <c r="B145" s="78"/>
      <c r="C145" s="78"/>
      <c r="D145" s="78"/>
      <c r="E145" s="78"/>
      <c r="F145" s="78"/>
      <c r="G145" s="78"/>
      <c r="H145" s="78"/>
      <c r="I145" s="78"/>
      <c r="J145" s="78"/>
      <c r="K145" s="78"/>
      <c r="L145" s="78"/>
      <c r="M145" s="78"/>
      <c r="N145" s="78"/>
      <c r="O145" s="78"/>
      <c r="P145" s="78"/>
      <c r="Q145" s="78"/>
      <c r="R145" s="78"/>
      <c r="S145" s="78"/>
      <c r="T145" s="78"/>
      <c r="U145" s="78"/>
      <c r="V145" s="78"/>
      <c r="W145" s="78"/>
      <c r="X145" s="78"/>
      <c r="Y145" s="78"/>
      <c r="Z145" s="78"/>
      <c r="AA145" s="78"/>
      <c r="AB145" s="78"/>
      <c r="AC145" s="78"/>
      <c r="AD145" s="78"/>
      <c r="AE145" s="78"/>
      <c r="AF145" s="78"/>
      <c r="AG145" s="78"/>
      <c r="AH145" s="78"/>
      <c r="AI145" s="78"/>
      <c r="AJ145" s="78"/>
      <c r="AK145" s="78"/>
      <c r="AL145" s="78"/>
      <c r="AM145" s="78"/>
      <c r="AN145" s="78"/>
      <c r="AO145" s="78"/>
      <c r="AP145" s="78"/>
      <c r="AQ145" s="78"/>
      <c r="AR145" s="78"/>
      <c r="AS145" s="78"/>
      <c r="AT145" s="78"/>
      <c r="AU145" s="78"/>
      <c r="AV145" s="78"/>
      <c r="AW145" s="78"/>
      <c r="AX145" s="78"/>
      <c r="AY145" s="78"/>
      <c r="AZ145" s="78"/>
      <c r="BA145" s="78"/>
      <c r="BB145" s="78"/>
      <c r="BC145" s="78"/>
      <c r="BD145" s="78"/>
      <c r="BE145" s="78"/>
      <c r="BF145" s="78"/>
      <c r="BG145" s="78"/>
      <c r="BH145" s="78"/>
      <c r="BI145" s="78"/>
      <c r="BJ145" s="78"/>
      <c r="BK145" s="78"/>
      <c r="BL145" s="78"/>
      <c r="BM145" s="78"/>
      <c r="BN145" s="78"/>
      <c r="BO145" s="78"/>
      <c r="BP145" s="78"/>
      <c r="BQ145" s="78"/>
      <c r="BR145" s="78"/>
      <c r="BS145" s="78"/>
      <c r="BT145" s="78"/>
      <c r="BU145" s="78"/>
      <c r="BV145" s="78"/>
      <c r="BW145" s="78"/>
      <c r="BX145" s="78"/>
      <c r="BY145" s="78"/>
      <c r="BZ145" s="78"/>
      <c r="CA145" s="78"/>
      <c r="CB145" s="78"/>
      <c r="CC145" s="78"/>
      <c r="CD145" s="78"/>
      <c r="CE145" s="78"/>
      <c r="CF145" s="78"/>
      <c r="CG145" s="78"/>
      <c r="CH145" s="78"/>
      <c r="CI145" s="78"/>
      <c r="CJ145" s="78"/>
      <c r="CK145" s="78"/>
      <c r="CL145" s="78"/>
      <c r="CM145" s="78"/>
      <c r="CN145" s="78"/>
      <c r="CO145" s="78"/>
      <c r="CP145" s="78"/>
      <c r="CQ145" s="78"/>
      <c r="CR145" s="78"/>
      <c r="CS145" s="78"/>
      <c r="CT145" s="78"/>
      <c r="CU145" s="78"/>
      <c r="CV145" s="78"/>
    </row>
    <row r="146" spans="1:100" ht="15.5" x14ac:dyDescent="0.35">
      <c r="A146" s="78"/>
      <c r="B146" s="78"/>
      <c r="C146" s="78"/>
      <c r="D146" s="78"/>
      <c r="E146" s="78"/>
      <c r="F146" s="78"/>
      <c r="G146" s="78"/>
      <c r="H146" s="78"/>
      <c r="I146" s="78"/>
      <c r="J146" s="78"/>
      <c r="K146" s="78"/>
      <c r="L146" s="78"/>
      <c r="M146" s="78"/>
      <c r="N146" s="78"/>
      <c r="O146" s="78"/>
      <c r="P146" s="78"/>
      <c r="Q146" s="78"/>
      <c r="R146" s="78"/>
      <c r="S146" s="78"/>
      <c r="T146" s="78"/>
      <c r="U146" s="78"/>
      <c r="V146" s="78"/>
      <c r="W146" s="78"/>
      <c r="X146" s="78"/>
      <c r="Y146" s="78"/>
      <c r="Z146" s="78"/>
      <c r="AA146" s="78"/>
      <c r="AB146" s="78"/>
      <c r="AC146" s="78"/>
      <c r="AD146" s="78"/>
      <c r="AE146" s="78"/>
      <c r="AF146" s="78"/>
      <c r="AG146" s="78"/>
      <c r="AH146" s="78"/>
      <c r="AI146" s="78"/>
      <c r="AJ146" s="78"/>
      <c r="AK146" s="78"/>
      <c r="AL146" s="78"/>
      <c r="AM146" s="78"/>
      <c r="AN146" s="78"/>
      <c r="AO146" s="78"/>
      <c r="AP146" s="78"/>
      <c r="AQ146" s="78"/>
      <c r="AR146" s="78"/>
      <c r="AS146" s="78"/>
      <c r="AT146" s="78"/>
      <c r="AU146" s="78"/>
      <c r="AV146" s="78"/>
      <c r="AW146" s="78"/>
      <c r="AX146" s="78"/>
      <c r="AY146" s="78"/>
      <c r="AZ146" s="78"/>
      <c r="BA146" s="78"/>
      <c r="BB146" s="78"/>
      <c r="BC146" s="78"/>
      <c r="BD146" s="78"/>
      <c r="BE146" s="78"/>
      <c r="BF146" s="78"/>
      <c r="BG146" s="78"/>
      <c r="BH146" s="78"/>
      <c r="BI146" s="78"/>
      <c r="BJ146" s="78"/>
      <c r="BK146" s="78"/>
      <c r="BL146" s="78"/>
      <c r="BM146" s="78"/>
      <c r="BN146" s="78"/>
      <c r="BO146" s="78"/>
      <c r="BP146" s="78"/>
      <c r="BQ146" s="78"/>
      <c r="BR146" s="78"/>
      <c r="BS146" s="78"/>
      <c r="BT146" s="78"/>
      <c r="BU146" s="78"/>
      <c r="BV146" s="78"/>
      <c r="BW146" s="78"/>
      <c r="BX146" s="78"/>
      <c r="BY146" s="78"/>
      <c r="BZ146" s="78"/>
      <c r="CA146" s="78"/>
      <c r="CB146" s="78"/>
      <c r="CC146" s="78"/>
      <c r="CD146" s="78"/>
      <c r="CE146" s="78"/>
      <c r="CF146" s="78"/>
      <c r="CG146" s="78"/>
      <c r="CH146" s="78"/>
      <c r="CI146" s="78"/>
      <c r="CJ146" s="78"/>
      <c r="CK146" s="78"/>
      <c r="CL146" s="78"/>
      <c r="CM146" s="78"/>
      <c r="CN146" s="78"/>
      <c r="CO146" s="78"/>
      <c r="CP146" s="78"/>
      <c r="CQ146" s="78"/>
      <c r="CR146" s="78"/>
      <c r="CS146" s="78"/>
      <c r="CT146" s="78"/>
      <c r="CU146" s="78"/>
      <c r="CV146" s="78"/>
    </row>
    <row r="147" spans="1:100" ht="15.5" x14ac:dyDescent="0.35">
      <c r="A147" s="78"/>
      <c r="B147" s="78"/>
      <c r="C147" s="78"/>
      <c r="D147" s="78"/>
      <c r="E147" s="78"/>
      <c r="F147" s="78"/>
      <c r="G147" s="78"/>
      <c r="H147" s="78"/>
      <c r="I147" s="78"/>
      <c r="J147" s="78"/>
      <c r="K147" s="78"/>
      <c r="L147" s="78"/>
      <c r="M147" s="78"/>
      <c r="N147" s="78"/>
      <c r="O147" s="78"/>
      <c r="P147" s="78"/>
      <c r="Q147" s="78"/>
      <c r="R147" s="78"/>
      <c r="S147" s="78"/>
      <c r="T147" s="78"/>
      <c r="U147" s="78"/>
      <c r="V147" s="78"/>
      <c r="W147" s="78"/>
      <c r="X147" s="78"/>
      <c r="Y147" s="78"/>
      <c r="Z147" s="78"/>
      <c r="AA147" s="78"/>
      <c r="AB147" s="78"/>
      <c r="AC147" s="78"/>
      <c r="AD147" s="78"/>
      <c r="AE147" s="78"/>
      <c r="AF147" s="78"/>
      <c r="AG147" s="78"/>
      <c r="AH147" s="78"/>
      <c r="AI147" s="78"/>
      <c r="AJ147" s="78"/>
      <c r="AK147" s="78"/>
      <c r="AL147" s="78"/>
      <c r="AM147" s="78"/>
      <c r="AN147" s="78"/>
      <c r="AO147" s="78"/>
      <c r="AP147" s="78"/>
      <c r="AQ147" s="78"/>
      <c r="AR147" s="78"/>
      <c r="AS147" s="78"/>
      <c r="AT147" s="78"/>
      <c r="AU147" s="78"/>
      <c r="AV147" s="78"/>
      <c r="AW147" s="78"/>
      <c r="AX147" s="78"/>
      <c r="AY147" s="78"/>
      <c r="AZ147" s="78"/>
      <c r="BA147" s="78"/>
      <c r="BB147" s="78"/>
      <c r="BC147" s="78"/>
      <c r="BD147" s="78"/>
      <c r="BE147" s="78"/>
      <c r="BF147" s="78"/>
      <c r="BG147" s="78"/>
      <c r="BH147" s="78"/>
      <c r="BI147" s="78"/>
      <c r="BJ147" s="78"/>
      <c r="BK147" s="78"/>
      <c r="BL147" s="78"/>
      <c r="BM147" s="78"/>
      <c r="BN147" s="78"/>
      <c r="BO147" s="78"/>
      <c r="BP147" s="78"/>
      <c r="BQ147" s="78"/>
      <c r="BR147" s="78"/>
      <c r="BS147" s="78"/>
      <c r="BT147" s="78"/>
      <c r="BU147" s="78"/>
      <c r="BV147" s="78"/>
      <c r="BW147" s="78"/>
      <c r="BX147" s="78"/>
      <c r="BY147" s="78"/>
      <c r="BZ147" s="78"/>
      <c r="CA147" s="78"/>
      <c r="CB147" s="78"/>
      <c r="CC147" s="78"/>
      <c r="CD147" s="78"/>
      <c r="CE147" s="78"/>
      <c r="CF147" s="78"/>
      <c r="CG147" s="78"/>
      <c r="CH147" s="78"/>
      <c r="CI147" s="78"/>
      <c r="CJ147" s="78"/>
      <c r="CK147" s="78"/>
      <c r="CL147" s="78"/>
      <c r="CM147" s="78"/>
      <c r="CN147" s="78"/>
      <c r="CO147" s="78"/>
      <c r="CP147" s="78"/>
      <c r="CQ147" s="78"/>
      <c r="CR147" s="78"/>
      <c r="CS147" s="78"/>
      <c r="CT147" s="78"/>
      <c r="CU147" s="78"/>
      <c r="CV147" s="78"/>
    </row>
    <row r="148" spans="1:100" ht="15.5" x14ac:dyDescent="0.35">
      <c r="A148" s="78"/>
      <c r="B148" s="78"/>
      <c r="C148" s="78"/>
      <c r="D148" s="78"/>
      <c r="E148" s="78"/>
      <c r="F148" s="78"/>
      <c r="G148" s="78"/>
      <c r="H148" s="78"/>
      <c r="I148" s="78"/>
      <c r="J148" s="78"/>
      <c r="K148" s="78"/>
      <c r="L148" s="78"/>
      <c r="M148" s="78"/>
      <c r="N148" s="78"/>
      <c r="O148" s="78"/>
      <c r="P148" s="78"/>
      <c r="Q148" s="78"/>
      <c r="R148" s="78"/>
      <c r="S148" s="78"/>
      <c r="T148" s="78"/>
      <c r="U148" s="78"/>
      <c r="V148" s="78"/>
      <c r="W148" s="78"/>
      <c r="X148" s="78"/>
      <c r="Y148" s="78"/>
      <c r="Z148" s="78"/>
      <c r="AA148" s="78"/>
      <c r="AB148" s="78"/>
      <c r="AC148" s="78"/>
      <c r="AD148" s="78"/>
      <c r="AE148" s="78"/>
      <c r="AF148" s="78"/>
      <c r="AG148" s="78"/>
      <c r="AH148" s="78"/>
      <c r="AI148" s="78"/>
      <c r="AJ148" s="78"/>
      <c r="AK148" s="78"/>
      <c r="AL148" s="78"/>
      <c r="AM148" s="78"/>
      <c r="AN148" s="78"/>
      <c r="AO148" s="78"/>
      <c r="AP148" s="78"/>
      <c r="AQ148" s="78"/>
      <c r="AR148" s="78"/>
      <c r="AS148" s="78"/>
      <c r="AT148" s="78"/>
      <c r="AU148" s="78"/>
      <c r="AV148" s="78"/>
      <c r="AW148" s="78"/>
      <c r="AX148" s="78"/>
      <c r="AY148" s="78"/>
      <c r="AZ148" s="78"/>
      <c r="BA148" s="78"/>
      <c r="BB148" s="78"/>
      <c r="BC148" s="78"/>
      <c r="BD148" s="78"/>
      <c r="BE148" s="78"/>
      <c r="BF148" s="78"/>
      <c r="BG148" s="78"/>
      <c r="BH148" s="78"/>
      <c r="BI148" s="78"/>
      <c r="BJ148" s="78"/>
      <c r="BK148" s="78"/>
      <c r="BL148" s="78"/>
      <c r="BM148" s="78"/>
      <c r="BN148" s="78"/>
      <c r="BO148" s="78"/>
      <c r="BP148" s="78"/>
      <c r="BQ148" s="78"/>
      <c r="BR148" s="78"/>
      <c r="BS148" s="78"/>
      <c r="BT148" s="78"/>
      <c r="BU148" s="78"/>
      <c r="BV148" s="78"/>
      <c r="BW148" s="78"/>
      <c r="BX148" s="78"/>
      <c r="BY148" s="78"/>
      <c r="BZ148" s="78"/>
      <c r="CA148" s="78"/>
      <c r="CB148" s="78"/>
      <c r="CC148" s="78"/>
      <c r="CD148" s="78"/>
      <c r="CE148" s="78"/>
      <c r="CF148" s="78"/>
      <c r="CG148" s="78"/>
      <c r="CH148" s="78"/>
      <c r="CI148" s="78"/>
      <c r="CJ148" s="78"/>
      <c r="CK148" s="78"/>
      <c r="CL148" s="78"/>
      <c r="CM148" s="78"/>
      <c r="CN148" s="78"/>
      <c r="CO148" s="78"/>
      <c r="CP148" s="78"/>
      <c r="CQ148" s="78"/>
      <c r="CR148" s="78"/>
      <c r="CS148" s="78"/>
      <c r="CT148" s="78"/>
      <c r="CU148" s="78"/>
      <c r="CV148" s="78"/>
    </row>
    <row r="149" spans="1:100" ht="15.5" x14ac:dyDescent="0.35">
      <c r="A149" s="78"/>
      <c r="B149" s="78"/>
      <c r="C149" s="78"/>
      <c r="D149" s="78"/>
      <c r="E149" s="78"/>
      <c r="F149" s="78"/>
      <c r="G149" s="78"/>
      <c r="H149" s="78"/>
      <c r="I149" s="78"/>
      <c r="J149" s="78"/>
      <c r="K149" s="78"/>
      <c r="L149" s="78"/>
      <c r="M149" s="78"/>
      <c r="N149" s="78"/>
      <c r="O149" s="78"/>
      <c r="P149" s="78"/>
      <c r="Q149" s="78"/>
      <c r="R149" s="78"/>
      <c r="S149" s="78"/>
      <c r="T149" s="78"/>
      <c r="U149" s="78"/>
      <c r="V149" s="78"/>
      <c r="W149" s="78"/>
      <c r="X149" s="78"/>
      <c r="Y149" s="78"/>
      <c r="Z149" s="78"/>
      <c r="AA149" s="78"/>
      <c r="AB149" s="78"/>
      <c r="AC149" s="78"/>
      <c r="AD149" s="78"/>
      <c r="AE149" s="78"/>
      <c r="AF149" s="78"/>
      <c r="AG149" s="78"/>
      <c r="AH149" s="78"/>
      <c r="AI149" s="78"/>
      <c r="AJ149" s="78"/>
      <c r="AK149" s="78"/>
      <c r="AL149" s="78"/>
      <c r="AM149" s="78"/>
      <c r="AN149" s="78"/>
      <c r="AO149" s="78"/>
      <c r="AP149" s="78"/>
      <c r="AQ149" s="78"/>
      <c r="AR149" s="78"/>
      <c r="AS149" s="78"/>
      <c r="AT149" s="78"/>
      <c r="AU149" s="78"/>
      <c r="AV149" s="78"/>
      <c r="AW149" s="78"/>
      <c r="AX149" s="78"/>
      <c r="AY149" s="78"/>
      <c r="AZ149" s="78"/>
      <c r="BA149" s="78"/>
      <c r="BB149" s="78"/>
      <c r="BC149" s="78"/>
      <c r="BD149" s="78"/>
      <c r="BE149" s="78"/>
      <c r="BF149" s="78"/>
      <c r="BG149" s="78"/>
      <c r="BH149" s="78"/>
      <c r="BI149" s="78"/>
      <c r="BJ149" s="78"/>
      <c r="BK149" s="78"/>
      <c r="BL149" s="78"/>
      <c r="BM149" s="78"/>
      <c r="BN149" s="78"/>
      <c r="BO149" s="78"/>
      <c r="BP149" s="78"/>
      <c r="BQ149" s="78"/>
      <c r="BR149" s="78"/>
      <c r="BS149" s="78"/>
      <c r="BT149" s="78"/>
      <c r="BU149" s="78"/>
      <c r="BV149" s="78"/>
      <c r="BW149" s="78"/>
      <c r="BX149" s="78"/>
      <c r="BY149" s="78"/>
      <c r="BZ149" s="78"/>
      <c r="CA149" s="78"/>
      <c r="CB149" s="78"/>
      <c r="CC149" s="78"/>
      <c r="CD149" s="78"/>
      <c r="CE149" s="78"/>
      <c r="CF149" s="78"/>
      <c r="CG149" s="78"/>
      <c r="CH149" s="78"/>
      <c r="CI149" s="78"/>
      <c r="CJ149" s="78"/>
      <c r="CK149" s="78"/>
      <c r="CL149" s="78"/>
      <c r="CM149" s="78"/>
      <c r="CN149" s="78"/>
      <c r="CO149" s="78"/>
      <c r="CP149" s="78"/>
      <c r="CQ149" s="78"/>
      <c r="CR149" s="78"/>
      <c r="CS149" s="78"/>
      <c r="CT149" s="78"/>
      <c r="CU149" s="78"/>
      <c r="CV149" s="78"/>
    </row>
    <row r="150" spans="1:100" ht="15.5" x14ac:dyDescent="0.35">
      <c r="A150" s="78"/>
      <c r="B150" s="78"/>
      <c r="C150" s="78"/>
      <c r="D150" s="78"/>
      <c r="E150" s="78"/>
      <c r="F150" s="78"/>
      <c r="G150" s="78"/>
      <c r="H150" s="78"/>
      <c r="I150" s="78"/>
      <c r="J150" s="78"/>
      <c r="K150" s="78"/>
      <c r="L150" s="78"/>
      <c r="M150" s="78"/>
      <c r="N150" s="78"/>
      <c r="O150" s="78"/>
      <c r="P150" s="78"/>
      <c r="Q150" s="78"/>
      <c r="R150" s="78"/>
      <c r="S150" s="78"/>
      <c r="T150" s="78"/>
      <c r="U150" s="78"/>
      <c r="V150" s="78"/>
      <c r="W150" s="78"/>
      <c r="X150" s="78"/>
      <c r="Y150" s="78"/>
      <c r="Z150" s="78"/>
      <c r="AA150" s="78"/>
      <c r="AB150" s="78"/>
      <c r="AC150" s="78"/>
      <c r="AD150" s="78"/>
      <c r="AE150" s="78"/>
      <c r="AF150" s="78"/>
      <c r="AG150" s="78"/>
      <c r="AH150" s="78"/>
      <c r="AI150" s="78"/>
      <c r="AJ150" s="78"/>
      <c r="AK150" s="78"/>
      <c r="AL150" s="78"/>
      <c r="AM150" s="78"/>
      <c r="AN150" s="78"/>
      <c r="AO150" s="78"/>
      <c r="AP150" s="78"/>
      <c r="AQ150" s="78"/>
      <c r="AR150" s="78"/>
      <c r="AS150" s="78"/>
      <c r="AT150" s="78"/>
      <c r="AU150" s="78"/>
      <c r="AV150" s="78"/>
      <c r="AW150" s="78"/>
      <c r="AX150" s="78"/>
      <c r="AY150" s="78"/>
      <c r="AZ150" s="78"/>
      <c r="BA150" s="78"/>
      <c r="BB150" s="78"/>
      <c r="BC150" s="78"/>
      <c r="BD150" s="78"/>
      <c r="BE150" s="78"/>
      <c r="BF150" s="78"/>
      <c r="BG150" s="78"/>
      <c r="BH150" s="78"/>
      <c r="BI150" s="78"/>
      <c r="BJ150" s="78"/>
      <c r="BK150" s="78"/>
      <c r="BL150" s="78"/>
      <c r="BM150" s="78"/>
      <c r="BN150" s="78"/>
      <c r="BO150" s="78"/>
      <c r="BP150" s="78"/>
      <c r="BQ150" s="78"/>
      <c r="BR150" s="78"/>
      <c r="BS150" s="78"/>
      <c r="BT150" s="78"/>
      <c r="BU150" s="78"/>
      <c r="BV150" s="78"/>
      <c r="BW150" s="78"/>
      <c r="BX150" s="78"/>
      <c r="BY150" s="78"/>
      <c r="BZ150" s="78"/>
      <c r="CA150" s="78"/>
      <c r="CB150" s="78"/>
      <c r="CC150" s="78"/>
      <c r="CD150" s="78"/>
      <c r="CE150" s="78"/>
      <c r="CF150" s="78"/>
      <c r="CG150" s="78"/>
      <c r="CH150" s="78"/>
      <c r="CI150" s="78"/>
      <c r="CJ150" s="78"/>
      <c r="CK150" s="78"/>
      <c r="CL150" s="78"/>
      <c r="CM150" s="78"/>
      <c r="CN150" s="78"/>
      <c r="CO150" s="78"/>
      <c r="CP150" s="78"/>
      <c r="CQ150" s="78"/>
      <c r="CR150" s="78"/>
      <c r="CS150" s="78"/>
      <c r="CT150" s="78"/>
      <c r="CU150" s="78"/>
      <c r="CV150" s="78"/>
    </row>
    <row r="151" spans="1:100" ht="15.5" x14ac:dyDescent="0.35">
      <c r="A151" s="78"/>
      <c r="B151" s="78"/>
      <c r="C151" s="78"/>
      <c r="D151" s="78"/>
      <c r="E151" s="78"/>
      <c r="F151" s="78"/>
      <c r="G151" s="78"/>
      <c r="H151" s="78"/>
      <c r="I151" s="78"/>
      <c r="J151" s="78"/>
      <c r="K151" s="78"/>
      <c r="L151" s="78"/>
      <c r="M151" s="78"/>
      <c r="N151" s="78"/>
      <c r="O151" s="78"/>
      <c r="P151" s="78"/>
      <c r="Q151" s="78"/>
      <c r="R151" s="78"/>
      <c r="S151" s="78"/>
      <c r="T151" s="78"/>
      <c r="U151" s="78"/>
      <c r="V151" s="78"/>
      <c r="W151" s="78"/>
      <c r="X151" s="78"/>
      <c r="Y151" s="78"/>
      <c r="Z151" s="78"/>
      <c r="AA151" s="78"/>
      <c r="AB151" s="78"/>
      <c r="AC151" s="78"/>
      <c r="AD151" s="78"/>
      <c r="AE151" s="78"/>
      <c r="AF151" s="78"/>
      <c r="AG151" s="78"/>
      <c r="AH151" s="78"/>
      <c r="AI151" s="78"/>
      <c r="AJ151" s="78"/>
      <c r="AK151" s="78"/>
      <c r="AL151" s="78"/>
      <c r="AM151" s="78"/>
      <c r="AN151" s="78"/>
      <c r="AO151" s="78"/>
      <c r="AP151" s="78"/>
      <c r="AQ151" s="78"/>
      <c r="AR151" s="78"/>
      <c r="AS151" s="78"/>
      <c r="AT151" s="78"/>
      <c r="AU151" s="78"/>
      <c r="AV151" s="78"/>
      <c r="AW151" s="78"/>
      <c r="AX151" s="78"/>
      <c r="AY151" s="78"/>
      <c r="AZ151" s="78"/>
      <c r="BA151" s="78"/>
      <c r="BB151" s="78"/>
      <c r="BC151" s="78"/>
      <c r="BD151" s="78"/>
      <c r="BE151" s="78"/>
      <c r="BF151" s="78"/>
      <c r="BG151" s="78"/>
      <c r="BH151" s="78"/>
      <c r="BI151" s="78"/>
      <c r="BJ151" s="78"/>
      <c r="BK151" s="78"/>
      <c r="BL151" s="78"/>
      <c r="BM151" s="78"/>
      <c r="BN151" s="78"/>
      <c r="BO151" s="78"/>
      <c r="BP151" s="78"/>
      <c r="BQ151" s="78"/>
      <c r="BR151" s="78"/>
      <c r="BS151" s="78"/>
      <c r="BT151" s="78"/>
      <c r="BU151" s="78"/>
      <c r="BV151" s="78"/>
      <c r="BW151" s="78"/>
      <c r="BX151" s="78"/>
      <c r="BY151" s="78"/>
      <c r="BZ151" s="78"/>
      <c r="CA151" s="78"/>
      <c r="CB151" s="78"/>
      <c r="CC151" s="78"/>
      <c r="CD151" s="78"/>
      <c r="CE151" s="78"/>
      <c r="CF151" s="78"/>
      <c r="CG151" s="78"/>
      <c r="CH151" s="78"/>
      <c r="CI151" s="78"/>
      <c r="CJ151" s="78"/>
      <c r="CK151" s="78"/>
      <c r="CL151" s="78"/>
      <c r="CM151" s="78"/>
      <c r="CN151" s="78"/>
      <c r="CO151" s="78"/>
      <c r="CP151" s="78"/>
      <c r="CQ151" s="78"/>
      <c r="CR151" s="78"/>
      <c r="CS151" s="78"/>
      <c r="CT151" s="78"/>
      <c r="CU151" s="78"/>
      <c r="CV151" s="78"/>
    </row>
    <row r="152" spans="1:100" ht="15.5" x14ac:dyDescent="0.35">
      <c r="A152" s="78"/>
      <c r="B152" s="78"/>
      <c r="C152" s="78"/>
      <c r="D152" s="78"/>
      <c r="E152" s="78"/>
      <c r="F152" s="78"/>
      <c r="G152" s="78"/>
      <c r="H152" s="78"/>
      <c r="I152" s="78"/>
      <c r="J152" s="78"/>
      <c r="K152" s="78"/>
      <c r="L152" s="78"/>
      <c r="M152" s="78"/>
      <c r="N152" s="78"/>
      <c r="O152" s="78"/>
      <c r="P152" s="78"/>
      <c r="Q152" s="78"/>
      <c r="R152" s="78"/>
      <c r="S152" s="78"/>
      <c r="T152" s="78"/>
      <c r="U152" s="78"/>
      <c r="V152" s="78"/>
      <c r="W152" s="78"/>
      <c r="X152" s="78"/>
      <c r="Y152" s="78"/>
      <c r="Z152" s="78"/>
      <c r="AA152" s="78"/>
      <c r="AB152" s="78"/>
      <c r="AC152" s="78"/>
      <c r="AD152" s="78"/>
      <c r="AE152" s="78"/>
      <c r="AF152" s="78"/>
      <c r="AG152" s="78"/>
      <c r="AH152" s="78"/>
      <c r="AI152" s="78"/>
      <c r="AJ152" s="78"/>
      <c r="AK152" s="78"/>
      <c r="AL152" s="78"/>
      <c r="AM152" s="78"/>
      <c r="AN152" s="78"/>
      <c r="AO152" s="78"/>
      <c r="AP152" s="78"/>
      <c r="AQ152" s="78"/>
      <c r="AR152" s="78"/>
      <c r="AS152" s="78"/>
      <c r="AT152" s="78"/>
      <c r="AU152" s="78"/>
      <c r="AV152" s="78"/>
      <c r="AW152" s="78"/>
      <c r="AX152" s="78"/>
      <c r="AY152" s="78"/>
      <c r="AZ152" s="78"/>
      <c r="BA152" s="78"/>
      <c r="BB152" s="78"/>
      <c r="BC152" s="78"/>
      <c r="BD152" s="78"/>
      <c r="BE152" s="78"/>
      <c r="BF152" s="78"/>
      <c r="BG152" s="78"/>
      <c r="BH152" s="78"/>
      <c r="BI152" s="78"/>
      <c r="BJ152" s="78"/>
      <c r="BK152" s="78"/>
      <c r="BL152" s="78"/>
      <c r="BM152" s="78"/>
      <c r="BN152" s="78"/>
      <c r="BO152" s="78"/>
      <c r="BP152" s="78"/>
      <c r="BQ152" s="78"/>
      <c r="BR152" s="78"/>
      <c r="BS152" s="78"/>
      <c r="BT152" s="78"/>
      <c r="BU152" s="78"/>
      <c r="BV152" s="78"/>
      <c r="BW152" s="78"/>
      <c r="BX152" s="78"/>
      <c r="BY152" s="78"/>
      <c r="BZ152" s="78"/>
      <c r="CA152" s="78"/>
      <c r="CB152" s="78"/>
      <c r="CC152" s="78"/>
      <c r="CD152" s="78"/>
      <c r="CE152" s="78"/>
      <c r="CF152" s="78"/>
      <c r="CG152" s="78"/>
      <c r="CH152" s="78"/>
      <c r="CI152" s="78"/>
      <c r="CJ152" s="78"/>
      <c r="CK152" s="78"/>
      <c r="CL152" s="78"/>
      <c r="CM152" s="78"/>
      <c r="CN152" s="78"/>
      <c r="CO152" s="78"/>
      <c r="CP152" s="78"/>
      <c r="CQ152" s="78"/>
      <c r="CR152" s="78"/>
      <c r="CS152" s="78"/>
      <c r="CT152" s="78"/>
      <c r="CU152" s="78"/>
      <c r="CV152" s="78"/>
    </row>
    <row r="153" spans="1:100" ht="15.5" x14ac:dyDescent="0.35">
      <c r="A153" s="78"/>
      <c r="B153" s="78"/>
      <c r="C153" s="78"/>
      <c r="D153" s="78"/>
      <c r="E153" s="78"/>
      <c r="F153" s="78"/>
      <c r="G153" s="78"/>
      <c r="H153" s="78"/>
      <c r="I153" s="78"/>
      <c r="J153" s="78"/>
      <c r="K153" s="78"/>
      <c r="L153" s="78"/>
      <c r="M153" s="78"/>
      <c r="N153" s="78"/>
      <c r="O153" s="78"/>
      <c r="P153" s="78"/>
      <c r="Q153" s="78"/>
      <c r="R153" s="78"/>
      <c r="S153" s="78"/>
      <c r="T153" s="78"/>
      <c r="U153" s="78"/>
      <c r="V153" s="78"/>
      <c r="W153" s="78"/>
      <c r="X153" s="78"/>
      <c r="Y153" s="78"/>
      <c r="Z153" s="78"/>
      <c r="AA153" s="78"/>
      <c r="AB153" s="78"/>
      <c r="AC153" s="78"/>
      <c r="AD153" s="78"/>
      <c r="AE153" s="78"/>
      <c r="AF153" s="78"/>
      <c r="AG153" s="78"/>
      <c r="AH153" s="78"/>
      <c r="AI153" s="78"/>
      <c r="AJ153" s="78"/>
      <c r="AK153" s="78"/>
      <c r="AL153" s="78"/>
      <c r="AM153" s="78"/>
      <c r="AN153" s="78"/>
      <c r="AO153" s="78"/>
      <c r="AP153" s="78"/>
      <c r="AQ153" s="78"/>
      <c r="AR153" s="78"/>
      <c r="AS153" s="78"/>
      <c r="AT153" s="78"/>
      <c r="AU153" s="78"/>
      <c r="AV153" s="78"/>
      <c r="AW153" s="78"/>
      <c r="AX153" s="78"/>
      <c r="AY153" s="78"/>
      <c r="AZ153" s="78"/>
      <c r="BA153" s="78"/>
      <c r="BB153" s="78"/>
      <c r="BC153" s="78"/>
      <c r="BD153" s="78"/>
      <c r="BE153" s="78"/>
      <c r="BF153" s="78"/>
      <c r="BG153" s="78"/>
      <c r="BH153" s="78"/>
      <c r="BI153" s="78"/>
      <c r="BJ153" s="78"/>
      <c r="BK153" s="78"/>
      <c r="BL153" s="78"/>
      <c r="BM153" s="78"/>
      <c r="BN153" s="78"/>
      <c r="BO153" s="78"/>
      <c r="BP153" s="78"/>
      <c r="BQ153" s="78"/>
      <c r="BR153" s="78"/>
      <c r="BS153" s="78"/>
      <c r="BT153" s="78"/>
      <c r="BU153" s="78"/>
      <c r="BV153" s="78"/>
      <c r="BW153" s="78"/>
      <c r="BX153" s="78"/>
      <c r="BY153" s="78"/>
      <c r="BZ153" s="78"/>
      <c r="CA153" s="78"/>
      <c r="CB153" s="78"/>
      <c r="CC153" s="78"/>
      <c r="CD153" s="78"/>
      <c r="CE153" s="78"/>
      <c r="CF153" s="78"/>
      <c r="CG153" s="78"/>
      <c r="CH153" s="78"/>
      <c r="CI153" s="78"/>
      <c r="CJ153" s="78"/>
      <c r="CK153" s="78"/>
      <c r="CL153" s="78"/>
      <c r="CM153" s="78"/>
      <c r="CN153" s="78"/>
      <c r="CO153" s="78"/>
      <c r="CP153" s="78"/>
      <c r="CQ153" s="78"/>
      <c r="CR153" s="78"/>
      <c r="CS153" s="78"/>
      <c r="CT153" s="78"/>
      <c r="CU153" s="78"/>
      <c r="CV153" s="78"/>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FEC630-60B3-410E-A37F-1187C5FF2D92}">
  <sheetPr>
    <pageSetUpPr fitToPage="1"/>
  </sheetPr>
  <dimension ref="A1:P46"/>
  <sheetViews>
    <sheetView tabSelected="1" workbookViewId="0">
      <pane xSplit="1" ySplit="2" topLeftCell="B3" activePane="bottomRight" state="frozen"/>
      <selection activeCell="O44" sqref="O44"/>
      <selection pane="topRight" activeCell="O44" sqref="O44"/>
      <selection pane="bottomLeft" activeCell="O44" sqref="O44"/>
      <selection pane="bottomRight" activeCell="M5" sqref="M5"/>
    </sheetView>
  </sheetViews>
  <sheetFormatPr defaultColWidth="8.81640625" defaultRowHeight="12.5" x14ac:dyDescent="0.25"/>
  <cols>
    <col min="1" max="1" width="7.81640625" style="18" customWidth="1"/>
    <col min="2" max="2" width="10.26953125" style="18" bestFit="1" customWidth="1"/>
    <col min="3" max="3" width="10.81640625" style="18" bestFit="1" customWidth="1"/>
    <col min="4" max="4" width="8.453125" style="18" customWidth="1"/>
    <col min="5" max="6" width="10.81640625" style="18" bestFit="1" customWidth="1"/>
    <col min="7" max="7" width="8.453125" style="18" customWidth="1"/>
    <col min="8" max="9" width="10.81640625" style="18" bestFit="1" customWidth="1"/>
    <col min="10" max="10" width="8.26953125" style="18" customWidth="1"/>
    <col min="11" max="12" width="10.81640625" style="18" bestFit="1" customWidth="1"/>
    <col min="13" max="13" width="9.6328125" style="18" customWidth="1"/>
    <col min="14" max="14" width="10.81640625" style="18" customWidth="1"/>
    <col min="15" max="15" width="11.90625" style="18" bestFit="1" customWidth="1"/>
    <col min="16" max="16384" width="8.81640625" style="18"/>
  </cols>
  <sheetData>
    <row r="1" spans="1:16" ht="12.75" customHeight="1" x14ac:dyDescent="0.35">
      <c r="A1" s="78"/>
      <c r="B1" s="163" t="s">
        <v>438</v>
      </c>
      <c r="C1" s="163"/>
      <c r="D1" s="163"/>
      <c r="E1" s="163" t="s">
        <v>439</v>
      </c>
      <c r="F1" s="163"/>
      <c r="G1" s="163"/>
      <c r="H1" s="163" t="s">
        <v>440</v>
      </c>
      <c r="I1" s="163"/>
      <c r="J1" s="163"/>
      <c r="K1" s="163" t="s">
        <v>441</v>
      </c>
      <c r="L1" s="163"/>
      <c r="M1" s="163"/>
      <c r="N1" s="163" t="s">
        <v>442</v>
      </c>
      <c r="O1" s="138"/>
      <c r="P1" s="78"/>
    </row>
    <row r="2" spans="1:16" ht="46.5" x14ac:dyDescent="0.35">
      <c r="A2" s="78"/>
      <c r="B2" s="164" t="s">
        <v>443</v>
      </c>
      <c r="C2" s="165" t="s">
        <v>444</v>
      </c>
      <c r="D2" s="166" t="s">
        <v>445</v>
      </c>
      <c r="E2" s="165" t="s">
        <v>443</v>
      </c>
      <c r="F2" s="165" t="s">
        <v>444</v>
      </c>
      <c r="G2" s="166" t="s">
        <v>445</v>
      </c>
      <c r="H2" s="165" t="s">
        <v>443</v>
      </c>
      <c r="I2" s="165" t="s">
        <v>444</v>
      </c>
      <c r="J2" s="166" t="s">
        <v>445</v>
      </c>
      <c r="K2" s="165" t="s">
        <v>443</v>
      </c>
      <c r="L2" s="165" t="s">
        <v>444</v>
      </c>
      <c r="M2" s="166" t="s">
        <v>445</v>
      </c>
      <c r="N2" s="165" t="s">
        <v>443</v>
      </c>
      <c r="O2" s="165" t="s">
        <v>444</v>
      </c>
      <c r="P2" s="78"/>
    </row>
    <row r="3" spans="1:16" ht="15.5" x14ac:dyDescent="0.35">
      <c r="A3" s="81">
        <f>'Density by Salinity Zone'!A3</f>
        <v>1978</v>
      </c>
      <c r="B3" s="160">
        <f>'Density by Salinity Zone'!S3</f>
        <v>901.2299999999999</v>
      </c>
      <c r="C3" s="160">
        <f t="shared" ref="C3:C44" si="0">2.4711*B3</f>
        <v>2227.0294529999996</v>
      </c>
      <c r="D3" s="167">
        <f>B3/$N3</f>
        <v>0.10506527889985905</v>
      </c>
      <c r="E3" s="160">
        <f>'Density by Salinity Zone'!T3</f>
        <v>2343.0099999999998</v>
      </c>
      <c r="F3" s="160">
        <f t="shared" ref="F3:F44" si="1">2.4711*E3</f>
        <v>5789.8120109999991</v>
      </c>
      <c r="G3" s="167">
        <f>E3/$N3</f>
        <v>0.27314780812351869</v>
      </c>
      <c r="H3" s="160">
        <f>'Density by Salinity Zone'!U3</f>
        <v>4197.1000000000004</v>
      </c>
      <c r="I3" s="160">
        <f t="shared" ref="I3:I44" si="2">2.4711*H3</f>
        <v>10371.453810000001</v>
      </c>
      <c r="J3" s="167">
        <f>H3/$N3</f>
        <v>0.48929738476371015</v>
      </c>
      <c r="K3" s="160">
        <f>'Density by Salinity Zone'!V3</f>
        <v>1136.47</v>
      </c>
      <c r="L3" s="160">
        <f t="shared" ref="L3:L44" si="3">2.4711*K3</f>
        <v>2808.331017</v>
      </c>
      <c r="M3" s="167">
        <f>K3/$N3</f>
        <v>0.13248952821291216</v>
      </c>
      <c r="N3" s="160">
        <f t="shared" ref="N3:N44" si="4">B3+E3+H3+K3</f>
        <v>8577.81</v>
      </c>
      <c r="O3" s="160">
        <f t="shared" ref="O3:O44" si="5">2.4711*N3</f>
        <v>21196.626290999997</v>
      </c>
      <c r="P3" s="78"/>
    </row>
    <row r="4" spans="1:16" ht="15.5" x14ac:dyDescent="0.35">
      <c r="A4" s="81">
        <f>'Density by Salinity Zone'!A4</f>
        <v>1984</v>
      </c>
      <c r="B4" s="160">
        <f>'Density by Salinity Zone'!S4</f>
        <v>2780.22</v>
      </c>
      <c r="C4" s="160">
        <f t="shared" si="0"/>
        <v>6870.2016419999991</v>
      </c>
      <c r="D4" s="167">
        <f t="shared" ref="D4:D44" si="6">B4/$N4</f>
        <v>0.17971814925639418</v>
      </c>
      <c r="E4" s="160">
        <f>'Density by Salinity Zone'!T4</f>
        <v>2873.66</v>
      </c>
      <c r="F4" s="160">
        <f t="shared" si="1"/>
        <v>7101.1012259999989</v>
      </c>
      <c r="G4" s="167">
        <f t="shared" ref="G4:G44" si="7">E4/$N4</f>
        <v>0.18575826977438106</v>
      </c>
      <c r="H4" s="160">
        <f>'Density by Salinity Zone'!U4</f>
        <v>4251.03</v>
      </c>
      <c r="I4" s="160">
        <f t="shared" si="2"/>
        <v>10504.720232999998</v>
      </c>
      <c r="J4" s="167">
        <f t="shared" ref="J4:J44" si="8">H4/$N4</f>
        <v>0.27479380913503587</v>
      </c>
      <c r="K4" s="160">
        <f>'Density by Salinity Zone'!V4</f>
        <v>5564.9800000000005</v>
      </c>
      <c r="L4" s="160">
        <f t="shared" si="3"/>
        <v>13751.622078</v>
      </c>
      <c r="M4" s="167">
        <f t="shared" ref="M4:M44" si="9">K4/$N4</f>
        <v>0.35972977183418892</v>
      </c>
      <c r="N4" s="160">
        <f t="shared" si="4"/>
        <v>15469.89</v>
      </c>
      <c r="O4" s="160">
        <f t="shared" si="5"/>
        <v>38227.645178999999</v>
      </c>
      <c r="P4" s="78"/>
    </row>
    <row r="5" spans="1:16" ht="15.5" x14ac:dyDescent="0.35">
      <c r="A5" s="81">
        <f>'Density by Salinity Zone'!A5</f>
        <v>1985</v>
      </c>
      <c r="B5" s="160">
        <f>'Density by Salinity Zone'!S5</f>
        <v>3216.76</v>
      </c>
      <c r="C5" s="160">
        <f t="shared" si="0"/>
        <v>7948.9356360000002</v>
      </c>
      <c r="D5" s="167">
        <f t="shared" si="6"/>
        <v>0.16186674409207721</v>
      </c>
      <c r="E5" s="160">
        <f>'Density by Salinity Zone'!T5</f>
        <v>4285.25</v>
      </c>
      <c r="F5" s="160">
        <f t="shared" si="1"/>
        <v>10589.281274999999</v>
      </c>
      <c r="G5" s="167">
        <f t="shared" si="7"/>
        <v>0.21563295524707277</v>
      </c>
      <c r="H5" s="160">
        <f>'Density by Salinity Zone'!U5</f>
        <v>6199.06</v>
      </c>
      <c r="I5" s="160">
        <f t="shared" si="2"/>
        <v>15318.497165999999</v>
      </c>
      <c r="J5" s="167">
        <f t="shared" si="8"/>
        <v>0.31193550610907628</v>
      </c>
      <c r="K5" s="160">
        <f>'Density by Salinity Zone'!V5</f>
        <v>6171.82</v>
      </c>
      <c r="L5" s="160">
        <f t="shared" si="3"/>
        <v>15251.184401999999</v>
      </c>
      <c r="M5" s="167">
        <f t="shared" si="9"/>
        <v>0.31056479455177377</v>
      </c>
      <c r="N5" s="160">
        <f t="shared" si="4"/>
        <v>19872.89</v>
      </c>
      <c r="O5" s="160">
        <f t="shared" si="5"/>
        <v>49107.898478999996</v>
      </c>
      <c r="P5" s="78"/>
    </row>
    <row r="6" spans="1:16" ht="15.5" x14ac:dyDescent="0.35">
      <c r="A6" s="81">
        <f>'Density by Salinity Zone'!A6</f>
        <v>1986</v>
      </c>
      <c r="B6" s="160">
        <f>'Density by Salinity Zone'!S6</f>
        <v>3696.4199999999996</v>
      </c>
      <c r="C6" s="160">
        <f t="shared" si="0"/>
        <v>9134.2234619999981</v>
      </c>
      <c r="D6" s="167">
        <f t="shared" si="6"/>
        <v>0.19264960570211392</v>
      </c>
      <c r="E6" s="160">
        <f>'Density by Salinity Zone'!T6</f>
        <v>3526.26</v>
      </c>
      <c r="F6" s="160">
        <f t="shared" si="1"/>
        <v>8713.741086</v>
      </c>
      <c r="G6" s="167">
        <f t="shared" si="7"/>
        <v>0.18378122578146866</v>
      </c>
      <c r="H6" s="160">
        <f>'Density by Salinity Zone'!U6</f>
        <v>3795.22</v>
      </c>
      <c r="I6" s="160">
        <f t="shared" si="2"/>
        <v>9378.3681419999994</v>
      </c>
      <c r="J6" s="167">
        <f t="shared" si="8"/>
        <v>0.1977988530937439</v>
      </c>
      <c r="K6" s="160">
        <f>'Density by Salinity Zone'!V6</f>
        <v>8169.3700000000008</v>
      </c>
      <c r="L6" s="160">
        <f t="shared" si="3"/>
        <v>20187.330206999999</v>
      </c>
      <c r="M6" s="167">
        <f t="shared" si="9"/>
        <v>0.42577031542267352</v>
      </c>
      <c r="N6" s="160">
        <f t="shared" si="4"/>
        <v>19187.27</v>
      </c>
      <c r="O6" s="160">
        <f t="shared" si="5"/>
        <v>47413.662896999995</v>
      </c>
      <c r="P6" s="78"/>
    </row>
    <row r="7" spans="1:16" ht="15.5" x14ac:dyDescent="0.35">
      <c r="A7" s="81">
        <f>'Density by Salinity Zone'!A7</f>
        <v>1987</v>
      </c>
      <c r="B7" s="160">
        <f>'Density by Salinity Zone'!S7</f>
        <v>3624.9700000000003</v>
      </c>
      <c r="C7" s="160">
        <f t="shared" si="0"/>
        <v>8957.6633669999992</v>
      </c>
      <c r="D7" s="167">
        <f t="shared" si="6"/>
        <v>0.18045270357722445</v>
      </c>
      <c r="E7" s="160">
        <f>'Density by Salinity Zone'!T7</f>
        <v>3007.09</v>
      </c>
      <c r="F7" s="160">
        <f t="shared" si="1"/>
        <v>7430.8200989999996</v>
      </c>
      <c r="G7" s="167">
        <f t="shared" si="7"/>
        <v>0.1496943479256479</v>
      </c>
      <c r="H7" s="160">
        <f>'Density by Salinity Zone'!U7</f>
        <v>3563.3</v>
      </c>
      <c r="I7" s="160">
        <f t="shared" si="2"/>
        <v>8805.2706299999991</v>
      </c>
      <c r="J7" s="167">
        <f t="shared" si="8"/>
        <v>0.17738274210730678</v>
      </c>
      <c r="K7" s="160">
        <f>'Density by Salinity Zone'!V7</f>
        <v>9892.84</v>
      </c>
      <c r="L7" s="160">
        <f t="shared" si="3"/>
        <v>24446.196924</v>
      </c>
      <c r="M7" s="167">
        <f t="shared" si="9"/>
        <v>0.49247020638982086</v>
      </c>
      <c r="N7" s="160">
        <f t="shared" si="4"/>
        <v>20088.2</v>
      </c>
      <c r="O7" s="160">
        <f t="shared" si="5"/>
        <v>49639.95102</v>
      </c>
      <c r="P7" s="78"/>
    </row>
    <row r="8" spans="1:16" ht="15.5" x14ac:dyDescent="0.35">
      <c r="A8" s="81">
        <f>'Density by Salinity Zone'!A8</f>
        <v>1989</v>
      </c>
      <c r="B8" s="160">
        <f>'Density by Salinity Zone'!S8</f>
        <v>3314.7799999999997</v>
      </c>
      <c r="C8" s="160">
        <f t="shared" si="0"/>
        <v>8191.1528579999986</v>
      </c>
      <c r="D8" s="167">
        <f t="shared" si="6"/>
        <v>0.13724836647042091</v>
      </c>
      <c r="E8" s="160">
        <f>'Density by Salinity Zone'!T8</f>
        <v>4332.5599999999995</v>
      </c>
      <c r="F8" s="160">
        <f t="shared" si="1"/>
        <v>10706.189015999998</v>
      </c>
      <c r="G8" s="167">
        <f t="shared" si="7"/>
        <v>0.1793895168412645</v>
      </c>
      <c r="H8" s="160">
        <f>'Density by Salinity Zone'!U8</f>
        <v>3718.48</v>
      </c>
      <c r="I8" s="160">
        <f t="shared" si="2"/>
        <v>9188.7359280000001</v>
      </c>
      <c r="J8" s="167">
        <f t="shared" si="8"/>
        <v>0.15396355286110414</v>
      </c>
      <c r="K8" s="160">
        <f>'Density by Salinity Zone'!V8</f>
        <v>12785.869999999999</v>
      </c>
      <c r="L8" s="160">
        <f t="shared" si="3"/>
        <v>31595.163356999994</v>
      </c>
      <c r="M8" s="167">
        <f t="shared" si="9"/>
        <v>0.5293985638272104</v>
      </c>
      <c r="N8" s="160">
        <f t="shared" si="4"/>
        <v>24151.69</v>
      </c>
      <c r="O8" s="160">
        <f t="shared" si="5"/>
        <v>59681.24115899999</v>
      </c>
      <c r="P8" s="78"/>
    </row>
    <row r="9" spans="1:16" ht="15.5" x14ac:dyDescent="0.35">
      <c r="A9" s="81">
        <f>'Density by Salinity Zone'!A9</f>
        <v>1990</v>
      </c>
      <c r="B9" s="160">
        <f>'Density by Salinity Zone'!S9</f>
        <v>3548.31</v>
      </c>
      <c r="C9" s="160">
        <f t="shared" si="0"/>
        <v>8768.2288410000001</v>
      </c>
      <c r="D9" s="167">
        <f t="shared" si="6"/>
        <v>0.14607100044130336</v>
      </c>
      <c r="E9" s="160">
        <f>'Density by Salinity Zone'!T9</f>
        <v>5579.79</v>
      </c>
      <c r="F9" s="160">
        <f t="shared" si="1"/>
        <v>13788.219068999999</v>
      </c>
      <c r="G9" s="167">
        <f t="shared" si="7"/>
        <v>0.22969963378407751</v>
      </c>
      <c r="H9" s="160">
        <f>'Density by Salinity Zone'!U9</f>
        <v>3973.99</v>
      </c>
      <c r="I9" s="160">
        <f t="shared" si="2"/>
        <v>9820.1266889999988</v>
      </c>
      <c r="J9" s="167">
        <f t="shared" si="8"/>
        <v>0.16359469579707947</v>
      </c>
      <c r="K9" s="160">
        <f>'Density by Salinity Zone'!V9</f>
        <v>11189.59</v>
      </c>
      <c r="L9" s="160">
        <f t="shared" si="3"/>
        <v>27650.595848999998</v>
      </c>
      <c r="M9" s="167">
        <f t="shared" si="9"/>
        <v>0.46063466997753966</v>
      </c>
      <c r="N9" s="160">
        <f t="shared" si="4"/>
        <v>24291.68</v>
      </c>
      <c r="O9" s="160">
        <f t="shared" si="5"/>
        <v>60027.170447999997</v>
      </c>
      <c r="P9" s="78"/>
    </row>
    <row r="10" spans="1:16" ht="15.5" x14ac:dyDescent="0.35">
      <c r="A10" s="81">
        <f>'Density by Salinity Zone'!A10</f>
        <v>1991</v>
      </c>
      <c r="B10" s="160">
        <f>'Density by Salinity Zone'!S10</f>
        <v>3200.96</v>
      </c>
      <c r="C10" s="160">
        <f t="shared" si="0"/>
        <v>7909.8922559999992</v>
      </c>
      <c r="D10" s="167">
        <f t="shared" si="6"/>
        <v>0.12491565843784402</v>
      </c>
      <c r="E10" s="160">
        <f>'Density by Salinity Zone'!T10</f>
        <v>4857.9699999999993</v>
      </c>
      <c r="F10" s="160">
        <f t="shared" si="1"/>
        <v>12004.529666999997</v>
      </c>
      <c r="G10" s="167">
        <f t="shared" si="7"/>
        <v>0.18957953901994809</v>
      </c>
      <c r="H10" s="160">
        <f>'Density by Salinity Zone'!U10</f>
        <v>4693.4799999999996</v>
      </c>
      <c r="I10" s="160">
        <f t="shared" si="2"/>
        <v>11598.058427999998</v>
      </c>
      <c r="J10" s="167">
        <f t="shared" si="8"/>
        <v>0.18316040955365018</v>
      </c>
      <c r="K10" s="160">
        <f>'Density by Salinity Zone'!V10</f>
        <v>12872.56</v>
      </c>
      <c r="L10" s="160">
        <f t="shared" si="3"/>
        <v>31809.383015999996</v>
      </c>
      <c r="M10" s="167">
        <f t="shared" si="9"/>
        <v>0.5023443929885576</v>
      </c>
      <c r="N10" s="160">
        <f t="shared" si="4"/>
        <v>25624.97</v>
      </c>
      <c r="O10" s="160">
        <f t="shared" si="5"/>
        <v>63321.863366999998</v>
      </c>
      <c r="P10" s="78"/>
    </row>
    <row r="11" spans="1:16" ht="15.5" x14ac:dyDescent="0.35">
      <c r="A11" s="81">
        <f>'Density by Salinity Zone'!A11</f>
        <v>1992</v>
      </c>
      <c r="B11" s="160">
        <f>'Density by Salinity Zone'!S11</f>
        <v>3832.44</v>
      </c>
      <c r="C11" s="160">
        <f t="shared" si="0"/>
        <v>9470.3424839999989</v>
      </c>
      <c r="D11" s="167">
        <f t="shared" si="6"/>
        <v>0.13415943466271982</v>
      </c>
      <c r="E11" s="160">
        <f>'Density by Salinity Zone'!T11</f>
        <v>7299.52</v>
      </c>
      <c r="F11" s="160">
        <f t="shared" si="1"/>
        <v>18037.843872000001</v>
      </c>
      <c r="G11" s="167">
        <f t="shared" si="7"/>
        <v>0.25552897801641167</v>
      </c>
      <c r="H11" s="160">
        <f>'Density by Salinity Zone'!U11</f>
        <v>7359.14</v>
      </c>
      <c r="I11" s="160">
        <f t="shared" si="2"/>
        <v>18185.170854</v>
      </c>
      <c r="J11" s="167">
        <f t="shared" si="8"/>
        <v>0.25761605191570069</v>
      </c>
      <c r="K11" s="160">
        <f>'Density by Salinity Zone'!V11</f>
        <v>10075.209999999999</v>
      </c>
      <c r="L11" s="160">
        <f t="shared" si="3"/>
        <v>24896.851430999996</v>
      </c>
      <c r="M11" s="167">
        <f t="shared" si="9"/>
        <v>0.35269553540516779</v>
      </c>
      <c r="N11" s="160">
        <f t="shared" si="4"/>
        <v>28566.31</v>
      </c>
      <c r="O11" s="160">
        <f t="shared" si="5"/>
        <v>70590.208641000005</v>
      </c>
      <c r="P11" s="78"/>
    </row>
    <row r="12" spans="1:16" ht="15.5" x14ac:dyDescent="0.35">
      <c r="A12" s="81">
        <f>'Density by Salinity Zone'!A12</f>
        <v>1993</v>
      </c>
      <c r="B12" s="160">
        <f>'Density by Salinity Zone'!S12</f>
        <v>4523.1100000000006</v>
      </c>
      <c r="C12" s="160">
        <f t="shared" si="0"/>
        <v>11177.057121000002</v>
      </c>
      <c r="D12" s="167">
        <f t="shared" si="6"/>
        <v>0.15287124282345613</v>
      </c>
      <c r="E12" s="160">
        <f>'Density by Salinity Zone'!T12</f>
        <v>10032.709999999999</v>
      </c>
      <c r="F12" s="160">
        <f t="shared" si="1"/>
        <v>24791.829680999996</v>
      </c>
      <c r="G12" s="167">
        <f t="shared" si="7"/>
        <v>0.33908369387154325</v>
      </c>
      <c r="H12" s="160">
        <f>'Density by Salinity Zone'!U12</f>
        <v>5434.71</v>
      </c>
      <c r="I12" s="160">
        <f t="shared" si="2"/>
        <v>13429.711880999999</v>
      </c>
      <c r="J12" s="167">
        <f t="shared" si="8"/>
        <v>0.18368133255327973</v>
      </c>
      <c r="K12" s="160">
        <f>'Density by Salinity Zone'!V12</f>
        <v>9597.18</v>
      </c>
      <c r="L12" s="160">
        <f t="shared" si="3"/>
        <v>23715.591497999998</v>
      </c>
      <c r="M12" s="167">
        <f t="shared" si="9"/>
        <v>0.32436373075172092</v>
      </c>
      <c r="N12" s="160">
        <f t="shared" si="4"/>
        <v>29587.71</v>
      </c>
      <c r="O12" s="160">
        <f t="shared" si="5"/>
        <v>73114.190180999998</v>
      </c>
      <c r="P12" s="78"/>
    </row>
    <row r="13" spans="1:16" ht="15.5" x14ac:dyDescent="0.35">
      <c r="A13" s="81">
        <f>'Density by Salinity Zone'!A13</f>
        <v>1994</v>
      </c>
      <c r="B13" s="160">
        <f>'Density by Salinity Zone'!S13</f>
        <v>4478.18</v>
      </c>
      <c r="C13" s="160">
        <f t="shared" si="0"/>
        <v>11066.030597999999</v>
      </c>
      <c r="D13" s="167">
        <f t="shared" si="6"/>
        <v>0.16908612209128246</v>
      </c>
      <c r="E13" s="160">
        <f>'Density by Salinity Zone'!T13</f>
        <v>7364.9699999999993</v>
      </c>
      <c r="F13" s="160">
        <f t="shared" si="1"/>
        <v>18199.577366999998</v>
      </c>
      <c r="G13" s="167">
        <f t="shared" si="7"/>
        <v>0.27808489534110564</v>
      </c>
      <c r="H13" s="160">
        <f>'Density by Salinity Zone'!U13</f>
        <v>5140.45</v>
      </c>
      <c r="I13" s="160">
        <f t="shared" si="2"/>
        <v>12702.565994999999</v>
      </c>
      <c r="J13" s="167">
        <f t="shared" si="8"/>
        <v>0.19409196510728305</v>
      </c>
      <c r="K13" s="160">
        <f>'Density by Salinity Zone'!V13</f>
        <v>9501.01</v>
      </c>
      <c r="L13" s="160">
        <f t="shared" si="3"/>
        <v>23477.945810999998</v>
      </c>
      <c r="M13" s="167">
        <f t="shared" si="9"/>
        <v>0.35873701746032882</v>
      </c>
      <c r="N13" s="160">
        <f t="shared" si="4"/>
        <v>26484.61</v>
      </c>
      <c r="O13" s="160">
        <f t="shared" si="5"/>
        <v>65446.119770999998</v>
      </c>
      <c r="P13" s="78"/>
    </row>
    <row r="14" spans="1:16" ht="15.5" x14ac:dyDescent="0.35">
      <c r="A14" s="81">
        <f>'Density by Salinity Zone'!A14</f>
        <v>1995</v>
      </c>
      <c r="B14" s="160">
        <f>'Density by Salinity Zone'!S14</f>
        <v>4203.03</v>
      </c>
      <c r="C14" s="160">
        <f t="shared" si="0"/>
        <v>10386.107432999999</v>
      </c>
      <c r="D14" s="167">
        <f t="shared" si="6"/>
        <v>0.17330803210814544</v>
      </c>
      <c r="E14" s="160">
        <f>'Density by Salinity Zone'!T14</f>
        <v>6408.48</v>
      </c>
      <c r="F14" s="160">
        <f t="shared" si="1"/>
        <v>15835.994927999998</v>
      </c>
      <c r="G14" s="167">
        <f t="shared" si="7"/>
        <v>0.26424771119987434</v>
      </c>
      <c r="H14" s="160">
        <f>'Density by Salinity Zone'!U14</f>
        <v>2921.8900000000003</v>
      </c>
      <c r="I14" s="160">
        <f t="shared" si="2"/>
        <v>7220.2823790000002</v>
      </c>
      <c r="J14" s="167">
        <f t="shared" si="8"/>
        <v>0.12048141601094189</v>
      </c>
      <c r="K14" s="160">
        <f>'Density by Salinity Zone'!V14</f>
        <v>10718.39</v>
      </c>
      <c r="L14" s="160">
        <f t="shared" si="3"/>
        <v>26486.213528999997</v>
      </c>
      <c r="M14" s="167">
        <f t="shared" si="9"/>
        <v>0.44196284068103842</v>
      </c>
      <c r="N14" s="160">
        <f t="shared" si="4"/>
        <v>24251.789999999997</v>
      </c>
      <c r="O14" s="160">
        <f t="shared" si="5"/>
        <v>59928.598268999987</v>
      </c>
      <c r="P14" s="78"/>
    </row>
    <row r="15" spans="1:16" ht="15.5" x14ac:dyDescent="0.35">
      <c r="A15" s="81">
        <f>'Density by Salinity Zone'!A15</f>
        <v>1996</v>
      </c>
      <c r="B15" s="160">
        <f>'Density by Salinity Zone'!S15</f>
        <v>4142.04</v>
      </c>
      <c r="C15" s="160">
        <f t="shared" si="0"/>
        <v>10235.395043999999</v>
      </c>
      <c r="D15" s="167">
        <f t="shared" si="6"/>
        <v>0.16119653216758209</v>
      </c>
      <c r="E15" s="160">
        <f>'Density by Salinity Zone'!T15</f>
        <v>5649.76</v>
      </c>
      <c r="F15" s="160">
        <f t="shared" si="1"/>
        <v>13961.121936</v>
      </c>
      <c r="G15" s="167">
        <f t="shared" si="7"/>
        <v>0.21987274859226821</v>
      </c>
      <c r="H15" s="160">
        <f>'Density by Salinity Zone'!U15</f>
        <v>4939.3500000000004</v>
      </c>
      <c r="I15" s="160">
        <f t="shared" si="2"/>
        <v>12205.627785000001</v>
      </c>
      <c r="J15" s="167">
        <f t="shared" si="8"/>
        <v>0.19222559201792996</v>
      </c>
      <c r="K15" s="160">
        <f>'Density by Salinity Zone'!V15</f>
        <v>10964.439999999999</v>
      </c>
      <c r="L15" s="160">
        <f t="shared" si="3"/>
        <v>27094.227683999994</v>
      </c>
      <c r="M15" s="167">
        <f t="shared" si="9"/>
        <v>0.42670512722221987</v>
      </c>
      <c r="N15" s="160">
        <f t="shared" si="4"/>
        <v>25695.589999999997</v>
      </c>
      <c r="O15" s="160">
        <f t="shared" si="5"/>
        <v>63496.372448999988</v>
      </c>
      <c r="P15" s="78"/>
    </row>
    <row r="16" spans="1:16" ht="15.5" x14ac:dyDescent="0.35">
      <c r="A16" s="81">
        <f>'Density by Salinity Zone'!A16</f>
        <v>1997</v>
      </c>
      <c r="B16" s="160">
        <f>'Density by Salinity Zone'!S16</f>
        <v>5738.32</v>
      </c>
      <c r="C16" s="160">
        <f t="shared" si="0"/>
        <v>14179.962551999999</v>
      </c>
      <c r="D16" s="167">
        <f t="shared" si="6"/>
        <v>0.20470794891790517</v>
      </c>
      <c r="E16" s="160">
        <f>'Density by Salinity Zone'!T16</f>
        <v>5201.54</v>
      </c>
      <c r="F16" s="160">
        <f t="shared" si="1"/>
        <v>12853.525494</v>
      </c>
      <c r="G16" s="167">
        <f t="shared" si="7"/>
        <v>0.18555894139999871</v>
      </c>
      <c r="H16" s="160">
        <f>'Density by Salinity Zone'!U16</f>
        <v>3157.36</v>
      </c>
      <c r="I16" s="160">
        <f t="shared" si="2"/>
        <v>7802.1522960000002</v>
      </c>
      <c r="J16" s="167">
        <f t="shared" si="8"/>
        <v>0.11263517712421704</v>
      </c>
      <c r="K16" s="160">
        <f>'Density by Salinity Zone'!V16</f>
        <v>13934.52</v>
      </c>
      <c r="L16" s="160">
        <f t="shared" si="3"/>
        <v>34433.592371999999</v>
      </c>
      <c r="M16" s="167">
        <f t="shared" si="9"/>
        <v>0.49709793255787904</v>
      </c>
      <c r="N16" s="160">
        <f t="shared" si="4"/>
        <v>28031.74</v>
      </c>
      <c r="O16" s="160">
        <f t="shared" si="5"/>
        <v>69269.232713999998</v>
      </c>
      <c r="P16" s="78"/>
    </row>
    <row r="17" spans="1:16" ht="15.5" x14ac:dyDescent="0.35">
      <c r="A17" s="81">
        <f>'Density by Salinity Zone'!A17</f>
        <v>1998</v>
      </c>
      <c r="B17" s="160">
        <f>'Density by Salinity Zone'!S17</f>
        <v>5316.6399999999994</v>
      </c>
      <c r="C17" s="160">
        <f t="shared" si="0"/>
        <v>13137.949103999998</v>
      </c>
      <c r="D17" s="167">
        <f t="shared" si="6"/>
        <v>0.20683983202705866</v>
      </c>
      <c r="E17" s="160">
        <f>'Density by Salinity Zone'!T17</f>
        <v>5018.7</v>
      </c>
      <c r="F17" s="160">
        <f t="shared" si="1"/>
        <v>12401.709569999999</v>
      </c>
      <c r="G17" s="167">
        <f t="shared" si="7"/>
        <v>0.19524870312720052</v>
      </c>
      <c r="H17" s="160">
        <f>'Density by Salinity Zone'!U17</f>
        <v>2588.46</v>
      </c>
      <c r="I17" s="160">
        <f t="shared" si="2"/>
        <v>6396.3435060000002</v>
      </c>
      <c r="J17" s="167">
        <f t="shared" si="8"/>
        <v>0.1007020658928873</v>
      </c>
      <c r="K17" s="160">
        <f>'Density by Salinity Zone'!V17</f>
        <v>12780.34</v>
      </c>
      <c r="L17" s="160">
        <f t="shared" si="3"/>
        <v>31581.498174</v>
      </c>
      <c r="M17" s="167">
        <f t="shared" si="9"/>
        <v>0.49720939895285354</v>
      </c>
      <c r="N17" s="160">
        <f t="shared" si="4"/>
        <v>25704.14</v>
      </c>
      <c r="O17" s="160">
        <f t="shared" si="5"/>
        <v>63517.500353999996</v>
      </c>
      <c r="P17" s="78"/>
    </row>
    <row r="18" spans="1:16" ht="15.5" x14ac:dyDescent="0.35">
      <c r="A18" s="81">
        <f>'Density by Salinity Zone'!A18</f>
        <v>1999</v>
      </c>
      <c r="B18" s="160">
        <f>'Density by Salinity Zone'!S18</f>
        <v>5431.92</v>
      </c>
      <c r="C18" s="160">
        <f t="shared" si="0"/>
        <v>13422.817512</v>
      </c>
      <c r="D18" s="167">
        <f t="shared" si="6"/>
        <v>0.20740577827568116</v>
      </c>
      <c r="E18" s="160">
        <f>'Density by Salinity Zone'!T18</f>
        <v>5963.8899999999994</v>
      </c>
      <c r="F18" s="160">
        <f t="shared" si="1"/>
        <v>14737.368578999998</v>
      </c>
      <c r="G18" s="167">
        <f t="shared" si="7"/>
        <v>0.22771786900406338</v>
      </c>
      <c r="H18" s="160">
        <f>'Density by Salinity Zone'!U18</f>
        <v>3902.5299999999997</v>
      </c>
      <c r="I18" s="160">
        <f t="shared" si="2"/>
        <v>9643.5418829999981</v>
      </c>
      <c r="J18" s="167">
        <f t="shared" si="8"/>
        <v>0.14900942427248448</v>
      </c>
      <c r="K18" s="160">
        <f>'Density by Salinity Zone'!V18</f>
        <v>10891.48</v>
      </c>
      <c r="L18" s="160">
        <f t="shared" si="3"/>
        <v>26913.936227999999</v>
      </c>
      <c r="M18" s="167">
        <f t="shared" si="9"/>
        <v>0.4158669284477709</v>
      </c>
      <c r="N18" s="160">
        <f t="shared" si="4"/>
        <v>26189.82</v>
      </c>
      <c r="O18" s="160">
        <f t="shared" si="5"/>
        <v>64717.664201999993</v>
      </c>
      <c r="P18" s="78"/>
    </row>
    <row r="19" spans="1:16" ht="15.5" x14ac:dyDescent="0.35">
      <c r="A19" s="81">
        <f>'Density by Salinity Zone'!A19</f>
        <v>2000</v>
      </c>
      <c r="B19" s="160">
        <f>'Density by Salinity Zone'!S19</f>
        <v>5506.46</v>
      </c>
      <c r="C19" s="160">
        <f t="shared" si="0"/>
        <v>13607.013305999999</v>
      </c>
      <c r="D19" s="167">
        <f t="shared" si="6"/>
        <v>0.19675689118637782</v>
      </c>
      <c r="E19" s="160">
        <f>'Density by Salinity Zone'!T19</f>
        <v>5279.83</v>
      </c>
      <c r="F19" s="160">
        <f t="shared" si="1"/>
        <v>13046.987912999999</v>
      </c>
      <c r="G19" s="167">
        <f t="shared" si="7"/>
        <v>0.18865894545544198</v>
      </c>
      <c r="H19" s="160">
        <f>'Density by Salinity Zone'!U19</f>
        <v>3501.19</v>
      </c>
      <c r="I19" s="160">
        <f t="shared" si="2"/>
        <v>8651.7906089999997</v>
      </c>
      <c r="J19" s="167">
        <f t="shared" si="8"/>
        <v>0.12510456079819596</v>
      </c>
      <c r="K19" s="160">
        <f>'Density by Salinity Zone'!V19</f>
        <v>13698.630000000001</v>
      </c>
      <c r="L19" s="160">
        <f t="shared" si="3"/>
        <v>33850.684592999998</v>
      </c>
      <c r="M19" s="167">
        <f t="shared" si="9"/>
        <v>0.48947960255998424</v>
      </c>
      <c r="N19" s="160">
        <f t="shared" si="4"/>
        <v>27986.11</v>
      </c>
      <c r="O19" s="160">
        <f t="shared" si="5"/>
        <v>69156.476420999999</v>
      </c>
      <c r="P19" s="78"/>
    </row>
    <row r="20" spans="1:16" ht="15.5" x14ac:dyDescent="0.35">
      <c r="A20" s="81">
        <f>'Density by Salinity Zone'!A20</f>
        <v>2001</v>
      </c>
      <c r="B20" s="160">
        <f>'Density by Salinity Zone'!S20</f>
        <v>3250.16</v>
      </c>
      <c r="C20" s="160">
        <f t="shared" si="0"/>
        <v>8031.4703759999993</v>
      </c>
      <c r="D20" s="167">
        <f t="shared" si="6"/>
        <v>0.10311404962872836</v>
      </c>
      <c r="E20" s="160">
        <f>'Density by Salinity Zone'!T20</f>
        <v>5586.8300000000008</v>
      </c>
      <c r="F20" s="160">
        <f t="shared" si="1"/>
        <v>13805.615613000002</v>
      </c>
      <c r="G20" s="167">
        <f t="shared" si="7"/>
        <v>0.17724686350434091</v>
      </c>
      <c r="H20" s="160">
        <f>'Density by Salinity Zone'!U20</f>
        <v>6313.24</v>
      </c>
      <c r="I20" s="160">
        <f t="shared" si="2"/>
        <v>15600.647363999999</v>
      </c>
      <c r="J20" s="167">
        <f t="shared" si="8"/>
        <v>0.20029282948472477</v>
      </c>
      <c r="K20" s="160">
        <f>'Density by Salinity Zone'!V20</f>
        <v>16369.82</v>
      </c>
      <c r="L20" s="160">
        <f t="shared" si="3"/>
        <v>40451.462201999995</v>
      </c>
      <c r="M20" s="167">
        <f t="shared" si="9"/>
        <v>0.51934625738220586</v>
      </c>
      <c r="N20" s="160">
        <f t="shared" si="4"/>
        <v>31520.050000000003</v>
      </c>
      <c r="O20" s="160">
        <f t="shared" si="5"/>
        <v>77889.195554999998</v>
      </c>
      <c r="P20" s="78"/>
    </row>
    <row r="21" spans="1:16" ht="15.5" x14ac:dyDescent="0.35">
      <c r="A21" s="81">
        <f>'Density by Salinity Zone'!A21</f>
        <v>2002</v>
      </c>
      <c r="B21" s="160">
        <f>'Density by Salinity Zone'!S21</f>
        <v>2802.49</v>
      </c>
      <c r="C21" s="160">
        <f t="shared" si="0"/>
        <v>6925.2330389999988</v>
      </c>
      <c r="D21" s="167">
        <f t="shared" si="6"/>
        <v>7.7239626426216526E-2</v>
      </c>
      <c r="E21" s="160">
        <f>'Density by Salinity Zone'!T21</f>
        <v>7394.7800000000007</v>
      </c>
      <c r="F21" s="160">
        <f t="shared" si="1"/>
        <v>18273.240858000001</v>
      </c>
      <c r="G21" s="167">
        <f t="shared" si="7"/>
        <v>0.20380805808550881</v>
      </c>
      <c r="H21" s="160">
        <f>'Density by Salinity Zone'!U21</f>
        <v>10875.83</v>
      </c>
      <c r="I21" s="160">
        <f t="shared" si="2"/>
        <v>26875.263512999998</v>
      </c>
      <c r="J21" s="167">
        <f t="shared" si="8"/>
        <v>0.2997495249849379</v>
      </c>
      <c r="K21" s="160">
        <f>'Density by Salinity Zone'!V21</f>
        <v>15209.96</v>
      </c>
      <c r="L21" s="160">
        <f t="shared" si="3"/>
        <v>37585.332155999997</v>
      </c>
      <c r="M21" s="167">
        <f t="shared" si="9"/>
        <v>0.41920279050333681</v>
      </c>
      <c r="N21" s="160">
        <f t="shared" si="4"/>
        <v>36283.06</v>
      </c>
      <c r="O21" s="160">
        <f t="shared" si="5"/>
        <v>89659.069565999991</v>
      </c>
      <c r="P21" s="78"/>
    </row>
    <row r="22" spans="1:16" ht="15.5" x14ac:dyDescent="0.35">
      <c r="A22" s="81">
        <f>'Density by Salinity Zone'!A22</f>
        <v>2003</v>
      </c>
      <c r="B22" s="160">
        <f>'Density by Salinity Zone'!S22</f>
        <v>3311.86</v>
      </c>
      <c r="C22" s="160">
        <f t="shared" si="0"/>
        <v>8183.9372459999995</v>
      </c>
      <c r="D22" s="167">
        <f t="shared" si="6"/>
        <v>0.1326509849912203</v>
      </c>
      <c r="E22" s="160">
        <f>'Density by Salinity Zone'!T22</f>
        <v>8702.16</v>
      </c>
      <c r="F22" s="160">
        <f t="shared" si="1"/>
        <v>21503.907575999998</v>
      </c>
      <c r="G22" s="167">
        <f t="shared" si="7"/>
        <v>0.3485503902795401</v>
      </c>
      <c r="H22" s="160">
        <f>'Density by Salinity Zone'!U22</f>
        <v>6910.75</v>
      </c>
      <c r="I22" s="160">
        <f t="shared" si="2"/>
        <v>17077.154325</v>
      </c>
      <c r="J22" s="167">
        <f t="shared" si="8"/>
        <v>0.27679847412876019</v>
      </c>
      <c r="K22" s="160">
        <f>'Density by Salinity Zone'!V22</f>
        <v>6041.9500000000007</v>
      </c>
      <c r="L22" s="160">
        <f t="shared" si="3"/>
        <v>14930.262645000001</v>
      </c>
      <c r="M22" s="167">
        <f t="shared" si="9"/>
        <v>0.24200015060047939</v>
      </c>
      <c r="N22" s="160">
        <f t="shared" si="4"/>
        <v>24966.720000000001</v>
      </c>
      <c r="O22" s="160">
        <f t="shared" si="5"/>
        <v>61695.261791999998</v>
      </c>
      <c r="P22" s="78"/>
    </row>
    <row r="23" spans="1:16" ht="15.5" x14ac:dyDescent="0.35">
      <c r="A23" s="81">
        <f>'Density by Salinity Zone'!A23</f>
        <v>2004</v>
      </c>
      <c r="B23" s="160">
        <f>'Density by Salinity Zone'!S23</f>
        <v>5827.74</v>
      </c>
      <c r="C23" s="160">
        <f t="shared" si="0"/>
        <v>14400.928313999999</v>
      </c>
      <c r="D23" s="167">
        <f t="shared" si="6"/>
        <v>0.19742087991715268</v>
      </c>
      <c r="E23" s="160">
        <f>'Density by Salinity Zone'!T23</f>
        <v>8210.65</v>
      </c>
      <c r="F23" s="160">
        <f t="shared" si="1"/>
        <v>20289.337215</v>
      </c>
      <c r="G23" s="167">
        <f t="shared" si="7"/>
        <v>0.27814448614587639</v>
      </c>
      <c r="H23" s="160">
        <f>'Density by Salinity Zone'!U23</f>
        <v>6879.51</v>
      </c>
      <c r="I23" s="160">
        <f t="shared" si="2"/>
        <v>16999.957160999998</v>
      </c>
      <c r="J23" s="167">
        <f t="shared" si="8"/>
        <v>0.23305070535041905</v>
      </c>
      <c r="K23" s="160">
        <f>'Density by Salinity Zone'!V23</f>
        <v>8601.4699999999993</v>
      </c>
      <c r="L23" s="160">
        <f t="shared" si="3"/>
        <v>21255.092516999997</v>
      </c>
      <c r="M23" s="167">
        <f t="shared" si="9"/>
        <v>0.29138392858655177</v>
      </c>
      <c r="N23" s="160">
        <f t="shared" si="4"/>
        <v>29519.370000000003</v>
      </c>
      <c r="O23" s="160">
        <f t="shared" si="5"/>
        <v>72945.315207000007</v>
      </c>
      <c r="P23" s="78"/>
    </row>
    <row r="24" spans="1:16" ht="15.5" x14ac:dyDescent="0.35">
      <c r="A24" s="81">
        <f>'Density by Salinity Zone'!A24</f>
        <v>2005</v>
      </c>
      <c r="B24" s="160">
        <f>'Density by Salinity Zone'!S24</f>
        <v>4079.7</v>
      </c>
      <c r="C24" s="160">
        <f t="shared" si="0"/>
        <v>10081.346669999999</v>
      </c>
      <c r="D24" s="167">
        <f t="shared" si="6"/>
        <v>0.12881386543265697</v>
      </c>
      <c r="E24" s="160">
        <f>'Density by Salinity Zone'!T24</f>
        <v>9099.9200000000019</v>
      </c>
      <c r="F24" s="160">
        <f t="shared" si="1"/>
        <v>22486.812312000002</v>
      </c>
      <c r="G24" s="167">
        <f t="shared" si="7"/>
        <v>0.28732403616146873</v>
      </c>
      <c r="H24" s="160">
        <f>'Density by Salinity Zone'!U24</f>
        <v>4775.96</v>
      </c>
      <c r="I24" s="160">
        <f t="shared" si="2"/>
        <v>11801.874755999999</v>
      </c>
      <c r="J24" s="167">
        <f t="shared" si="8"/>
        <v>0.15079782061223923</v>
      </c>
      <c r="K24" s="160">
        <f>'Density by Salinity Zone'!V24</f>
        <v>13715.7</v>
      </c>
      <c r="L24" s="160">
        <f t="shared" si="3"/>
        <v>33892.866269999999</v>
      </c>
      <c r="M24" s="167">
        <f t="shared" si="9"/>
        <v>0.4330642777936351</v>
      </c>
      <c r="N24" s="160">
        <f t="shared" si="4"/>
        <v>31671.280000000002</v>
      </c>
      <c r="O24" s="160">
        <f t="shared" si="5"/>
        <v>78262.900007999997</v>
      </c>
      <c r="P24" s="78"/>
    </row>
    <row r="25" spans="1:16" ht="15.5" x14ac:dyDescent="0.35">
      <c r="A25" s="81">
        <f>'Density by Salinity Zone'!A25</f>
        <v>2006</v>
      </c>
      <c r="B25" s="160">
        <f>'Density by Salinity Zone'!S25</f>
        <v>3808.21</v>
      </c>
      <c r="C25" s="160">
        <f t="shared" si="0"/>
        <v>9410.4677309999988</v>
      </c>
      <c r="D25" s="167">
        <f t="shared" si="6"/>
        <v>0.15906692012382143</v>
      </c>
      <c r="E25" s="160">
        <f>'Density by Salinity Zone'!T25</f>
        <v>7855.36</v>
      </c>
      <c r="F25" s="160">
        <f t="shared" si="1"/>
        <v>19411.380095999997</v>
      </c>
      <c r="G25" s="167">
        <f t="shared" si="7"/>
        <v>0.32811423783453691</v>
      </c>
      <c r="H25" s="160">
        <f>'Density by Salinity Zone'!U25</f>
        <v>4506.22</v>
      </c>
      <c r="I25" s="160">
        <f t="shared" si="2"/>
        <v>11135.320242</v>
      </c>
      <c r="J25" s="167">
        <f t="shared" si="8"/>
        <v>0.1882224291203391</v>
      </c>
      <c r="K25" s="160">
        <f>'Density by Salinity Zone'!V25</f>
        <v>7771.1399999999994</v>
      </c>
      <c r="L25" s="160">
        <f t="shared" si="3"/>
        <v>19203.264053999996</v>
      </c>
      <c r="M25" s="167">
        <f t="shared" si="9"/>
        <v>0.32459641292130254</v>
      </c>
      <c r="N25" s="160">
        <f t="shared" si="4"/>
        <v>23940.93</v>
      </c>
      <c r="O25" s="160">
        <f t="shared" si="5"/>
        <v>59160.432122999999</v>
      </c>
      <c r="P25" s="78"/>
    </row>
    <row r="26" spans="1:16" ht="15.5" x14ac:dyDescent="0.35">
      <c r="A26" s="81">
        <f>'Density by Salinity Zone'!A26</f>
        <v>2007</v>
      </c>
      <c r="B26" s="160">
        <f>'Density by Salinity Zone'!S26</f>
        <v>3897.9399999999996</v>
      </c>
      <c r="C26" s="160">
        <f t="shared" si="0"/>
        <v>9632.1995339999976</v>
      </c>
      <c r="D26" s="167">
        <f t="shared" si="6"/>
        <v>0.14837606030753675</v>
      </c>
      <c r="E26" s="160">
        <f>'Density by Salinity Zone'!T26</f>
        <v>5556.48</v>
      </c>
      <c r="F26" s="160">
        <f t="shared" si="1"/>
        <v>13730.617727999997</v>
      </c>
      <c r="G26" s="167">
        <f t="shared" si="7"/>
        <v>0.21150879992447852</v>
      </c>
      <c r="H26" s="160">
        <f>'Density by Salinity Zone'!U26</f>
        <v>3138.9900000000002</v>
      </c>
      <c r="I26" s="160">
        <f t="shared" si="2"/>
        <v>7756.7581890000001</v>
      </c>
      <c r="J26" s="167">
        <f t="shared" si="8"/>
        <v>0.11948643887406037</v>
      </c>
      <c r="K26" s="160">
        <f>'Density by Salinity Zone'!V26</f>
        <v>13677.27</v>
      </c>
      <c r="L26" s="160">
        <f t="shared" si="3"/>
        <v>33797.901896999996</v>
      </c>
      <c r="M26" s="167">
        <f t="shared" si="9"/>
        <v>0.52062870089392432</v>
      </c>
      <c r="N26" s="160">
        <f t="shared" si="4"/>
        <v>26270.68</v>
      </c>
      <c r="O26" s="160">
        <f t="shared" si="5"/>
        <v>64917.477348</v>
      </c>
      <c r="P26" s="78"/>
    </row>
    <row r="27" spans="1:16" ht="15.5" x14ac:dyDescent="0.35">
      <c r="A27" s="81">
        <f>'Density by Salinity Zone'!A27</f>
        <v>2008</v>
      </c>
      <c r="B27" s="160">
        <f>'Density by Salinity Zone'!S27</f>
        <v>3937.81</v>
      </c>
      <c r="C27" s="160">
        <f t="shared" si="0"/>
        <v>9730.722291</v>
      </c>
      <c r="D27" s="167">
        <f t="shared" si="6"/>
        <v>0.12660278565287814</v>
      </c>
      <c r="E27" s="160">
        <f>'Density by Salinity Zone'!T27</f>
        <v>5606.17</v>
      </c>
      <c r="F27" s="160">
        <f t="shared" si="1"/>
        <v>13853.406686999999</v>
      </c>
      <c r="G27" s="167">
        <f t="shared" si="7"/>
        <v>0.18024148926525047</v>
      </c>
      <c r="H27" s="160">
        <f>'Density by Salinity Zone'!U27</f>
        <v>2905.37</v>
      </c>
      <c r="I27" s="160">
        <f t="shared" si="2"/>
        <v>7179.4598069999993</v>
      </c>
      <c r="J27" s="167">
        <f t="shared" si="8"/>
        <v>9.3409264375960893E-2</v>
      </c>
      <c r="K27" s="160">
        <f>'Density by Salinity Zone'!V27</f>
        <v>18654.310000000001</v>
      </c>
      <c r="L27" s="160">
        <f t="shared" si="3"/>
        <v>46096.665440999997</v>
      </c>
      <c r="M27" s="167">
        <f t="shared" si="9"/>
        <v>0.59974646070591053</v>
      </c>
      <c r="N27" s="160">
        <f t="shared" si="4"/>
        <v>31103.66</v>
      </c>
      <c r="O27" s="160">
        <f t="shared" si="5"/>
        <v>76860.25422599999</v>
      </c>
      <c r="P27" s="78"/>
    </row>
    <row r="28" spans="1:16" ht="15.5" x14ac:dyDescent="0.35">
      <c r="A28" s="81">
        <f>'Density by Salinity Zone'!A28</f>
        <v>2009</v>
      </c>
      <c r="B28" s="160">
        <f>'Density by Salinity Zone'!S28</f>
        <v>4838.7599999999993</v>
      </c>
      <c r="C28" s="160">
        <f t="shared" si="0"/>
        <v>11957.059835999997</v>
      </c>
      <c r="D28" s="167">
        <f t="shared" si="6"/>
        <v>0.13917400345723185</v>
      </c>
      <c r="E28" s="160">
        <f>'Density by Salinity Zone'!T28</f>
        <v>6461.86</v>
      </c>
      <c r="F28" s="160">
        <f t="shared" si="1"/>
        <v>15967.902245999998</v>
      </c>
      <c r="G28" s="167">
        <f t="shared" si="7"/>
        <v>0.18585813844459081</v>
      </c>
      <c r="H28" s="160">
        <f>'Density by Salinity Zone'!U28</f>
        <v>3334.08</v>
      </c>
      <c r="I28" s="160">
        <f t="shared" si="2"/>
        <v>8238.845088</v>
      </c>
      <c r="J28" s="167">
        <f t="shared" si="8"/>
        <v>9.5895903381586933E-2</v>
      </c>
      <c r="K28" s="160">
        <f>'Density by Salinity Zone'!V28</f>
        <v>20133</v>
      </c>
      <c r="L28" s="160">
        <f t="shared" si="3"/>
        <v>49750.656299999995</v>
      </c>
      <c r="M28" s="167">
        <f t="shared" si="9"/>
        <v>0.57907195471659045</v>
      </c>
      <c r="N28" s="160">
        <f t="shared" si="4"/>
        <v>34767.699999999997</v>
      </c>
      <c r="O28" s="160">
        <f t="shared" si="5"/>
        <v>85914.463469999988</v>
      </c>
      <c r="P28" s="78"/>
    </row>
    <row r="29" spans="1:16" ht="15.5" x14ac:dyDescent="0.35">
      <c r="A29" s="81">
        <f>'Density by Salinity Zone'!A29</f>
        <v>2010</v>
      </c>
      <c r="B29" s="160">
        <f>'Density by Salinity Zone'!S29</f>
        <v>2851.1</v>
      </c>
      <c r="C29" s="160">
        <f t="shared" si="0"/>
        <v>7045.3532099999993</v>
      </c>
      <c r="D29" s="167">
        <f t="shared" si="6"/>
        <v>8.8438231272597326E-2</v>
      </c>
      <c r="E29" s="160">
        <f>'Density by Salinity Zone'!T29</f>
        <v>6095.29</v>
      </c>
      <c r="F29" s="160">
        <f t="shared" si="1"/>
        <v>15062.071118999998</v>
      </c>
      <c r="G29" s="167">
        <f t="shared" si="7"/>
        <v>0.18906971579164175</v>
      </c>
      <c r="H29" s="160">
        <f>'Density by Salinity Zone'!U29</f>
        <v>2662.9300000000003</v>
      </c>
      <c r="I29" s="160">
        <f t="shared" si="2"/>
        <v>6580.3663230000002</v>
      </c>
      <c r="J29" s="167">
        <f t="shared" si="8"/>
        <v>8.2601388657969774E-2</v>
      </c>
      <c r="K29" s="160">
        <f>'Density by Salinity Zone'!V29</f>
        <v>20629</v>
      </c>
      <c r="L29" s="160">
        <f t="shared" si="3"/>
        <v>50976.321899999995</v>
      </c>
      <c r="M29" s="167">
        <f t="shared" si="9"/>
        <v>0.63989066427779118</v>
      </c>
      <c r="N29" s="160">
        <f t="shared" si="4"/>
        <v>32238.32</v>
      </c>
      <c r="O29" s="160">
        <f t="shared" si="5"/>
        <v>79664.112551999991</v>
      </c>
      <c r="P29" s="78"/>
    </row>
    <row r="30" spans="1:16" ht="15.5" x14ac:dyDescent="0.35">
      <c r="A30" s="81">
        <f>'Density by Salinity Zone'!A30</f>
        <v>2011</v>
      </c>
      <c r="B30" s="160">
        <f>'Density by Salinity Zone'!S30</f>
        <v>2821.77</v>
      </c>
      <c r="C30" s="160">
        <f t="shared" si="0"/>
        <v>6972.8758469999993</v>
      </c>
      <c r="D30" s="167">
        <f t="shared" si="6"/>
        <v>0.12029589575097488</v>
      </c>
      <c r="E30" s="160">
        <f>'Density by Salinity Zone'!T30</f>
        <v>4408.8899999999994</v>
      </c>
      <c r="F30" s="160">
        <f t="shared" si="1"/>
        <v>10894.808078999999</v>
      </c>
      <c r="G30" s="167">
        <f t="shared" si="7"/>
        <v>0.18795698154616269</v>
      </c>
      <c r="H30" s="160">
        <f>'Density by Salinity Zone'!U30</f>
        <v>6252.2</v>
      </c>
      <c r="I30" s="160">
        <f t="shared" si="2"/>
        <v>15449.811419999998</v>
      </c>
      <c r="J30" s="167">
        <f t="shared" si="8"/>
        <v>0.26653979573609654</v>
      </c>
      <c r="K30" s="160">
        <f>'Density by Salinity Zone'!V30</f>
        <v>9974.0499999999993</v>
      </c>
      <c r="L30" s="160">
        <f t="shared" si="3"/>
        <v>24646.874954999996</v>
      </c>
      <c r="M30" s="167">
        <f t="shared" si="9"/>
        <v>0.42520732696676583</v>
      </c>
      <c r="N30" s="160">
        <f t="shared" si="4"/>
        <v>23456.91</v>
      </c>
      <c r="O30" s="160">
        <f t="shared" si="5"/>
        <v>57964.370300999995</v>
      </c>
      <c r="P30" s="78"/>
    </row>
    <row r="31" spans="1:16" ht="15.5" x14ac:dyDescent="0.35">
      <c r="A31" s="81">
        <f>'Density by Salinity Zone'!A31</f>
        <v>2012</v>
      </c>
      <c r="B31" s="160">
        <f>'Density by Salinity Zone'!S31</f>
        <v>2051.17</v>
      </c>
      <c r="C31" s="160">
        <f t="shared" si="0"/>
        <v>5068.6461870000003</v>
      </c>
      <c r="D31" s="167">
        <f t="shared" si="6"/>
        <v>0.10516949035222962</v>
      </c>
      <c r="E31" s="160">
        <f>'Density by Salinity Zone'!T31</f>
        <v>2916.71</v>
      </c>
      <c r="F31" s="160">
        <f t="shared" si="1"/>
        <v>7207.4820810000001</v>
      </c>
      <c r="G31" s="167">
        <f t="shared" si="7"/>
        <v>0.14954825987375578</v>
      </c>
      <c r="H31" s="160">
        <f>'Density by Salinity Zone'!U31</f>
        <v>3765.4700000000003</v>
      </c>
      <c r="I31" s="160">
        <f t="shared" si="2"/>
        <v>9304.8529170000002</v>
      </c>
      <c r="J31" s="167">
        <f t="shared" si="8"/>
        <v>0.19306666967467839</v>
      </c>
      <c r="K31" s="160">
        <f>'Density by Salinity Zone'!V31</f>
        <v>10770.12</v>
      </c>
      <c r="L31" s="160">
        <f t="shared" si="3"/>
        <v>26614.043532</v>
      </c>
      <c r="M31" s="167">
        <f t="shared" si="9"/>
        <v>0.55221558009933613</v>
      </c>
      <c r="N31" s="160">
        <f t="shared" si="4"/>
        <v>19503.47</v>
      </c>
      <c r="O31" s="160">
        <f t="shared" si="5"/>
        <v>48195.024717</v>
      </c>
      <c r="P31" s="78"/>
    </row>
    <row r="32" spans="1:16" ht="15.5" x14ac:dyDescent="0.35">
      <c r="A32" s="81">
        <f>'Density by Salinity Zone'!A32</f>
        <v>2013</v>
      </c>
      <c r="B32" s="160">
        <f>'Density by Salinity Zone'!S32</f>
        <v>1595.3736390991212</v>
      </c>
      <c r="C32" s="160">
        <f t="shared" si="0"/>
        <v>3942.3277995778381</v>
      </c>
      <c r="D32" s="167">
        <f t="shared" si="6"/>
        <v>6.6023374322587383E-2</v>
      </c>
      <c r="E32" s="160">
        <f>'Density by Salinity Zone'!T32</f>
        <v>3214.5551520996091</v>
      </c>
      <c r="F32" s="160">
        <f t="shared" si="1"/>
        <v>7943.4872363533441</v>
      </c>
      <c r="G32" s="167">
        <f t="shared" si="7"/>
        <v>0.13303202014013471</v>
      </c>
      <c r="H32" s="160">
        <f>'Density by Salinity Zone'!U32</f>
        <v>5036.7902886474612</v>
      </c>
      <c r="I32" s="160">
        <f t="shared" si="2"/>
        <v>12446.412482276741</v>
      </c>
      <c r="J32" s="167">
        <f t="shared" si="8"/>
        <v>0.20844389205247679</v>
      </c>
      <c r="K32" s="160">
        <f>'Density by Salinity Zone'!V32</f>
        <v>14317.05103139038</v>
      </c>
      <c r="L32" s="160">
        <f t="shared" si="3"/>
        <v>35378.864803668766</v>
      </c>
      <c r="M32" s="167">
        <f t="shared" si="9"/>
        <v>0.59250071348480104</v>
      </c>
      <c r="N32" s="160">
        <f t="shared" si="4"/>
        <v>24163.770111236572</v>
      </c>
      <c r="O32" s="160">
        <f t="shared" si="5"/>
        <v>59711.092321876691</v>
      </c>
      <c r="P32" s="78"/>
    </row>
    <row r="33" spans="1:16" ht="15.5" x14ac:dyDescent="0.35">
      <c r="A33" s="81">
        <f>'Density by Salinity Zone'!A33</f>
        <v>2014</v>
      </c>
      <c r="B33" s="160">
        <f>'Density by Salinity Zone'!S33</f>
        <v>1174.72</v>
      </c>
      <c r="C33" s="160">
        <f t="shared" si="0"/>
        <v>2902.8505919999998</v>
      </c>
      <c r="D33" s="167">
        <f t="shared" si="6"/>
        <v>3.8479819157428492E-2</v>
      </c>
      <c r="E33" s="160">
        <f>'Density by Salinity Zone'!T33</f>
        <v>2974.2799999999997</v>
      </c>
      <c r="F33" s="160">
        <f t="shared" si="1"/>
        <v>7349.7433079999992</v>
      </c>
      <c r="G33" s="167">
        <f t="shared" si="7"/>
        <v>9.7427264815067763E-2</v>
      </c>
      <c r="H33" s="160">
        <f>'Density by Salinity Zone'!U33</f>
        <v>7946.34</v>
      </c>
      <c r="I33" s="160">
        <f t="shared" si="2"/>
        <v>19636.200774000001</v>
      </c>
      <c r="J33" s="167">
        <f t="shared" si="8"/>
        <v>0.26029498617835767</v>
      </c>
      <c r="K33" s="160">
        <f>'Density by Salinity Zone'!V33</f>
        <v>18432.87</v>
      </c>
      <c r="L33" s="160">
        <f t="shared" si="3"/>
        <v>45549.465056999994</v>
      </c>
      <c r="M33" s="167">
        <f t="shared" si="9"/>
        <v>0.60379792984914604</v>
      </c>
      <c r="N33" s="160">
        <f t="shared" si="4"/>
        <v>30528.21</v>
      </c>
      <c r="O33" s="160">
        <f t="shared" si="5"/>
        <v>75438.259730999998</v>
      </c>
      <c r="P33" s="78"/>
    </row>
    <row r="34" spans="1:16" ht="15.5" x14ac:dyDescent="0.35">
      <c r="A34" s="81">
        <f>'Density by Salinity Zone'!A34</f>
        <v>2015</v>
      </c>
      <c r="B34" s="160">
        <f>'Density by Salinity Zone'!S34</f>
        <v>1724.5529520919795</v>
      </c>
      <c r="C34" s="160">
        <f t="shared" si="0"/>
        <v>4261.5427999144904</v>
      </c>
      <c r="D34" s="167">
        <f t="shared" si="6"/>
        <v>4.6163156966277291E-2</v>
      </c>
      <c r="E34" s="160">
        <f>'Density by Salinity Zone'!T34</f>
        <v>4444.8522163879388</v>
      </c>
      <c r="F34" s="160">
        <f t="shared" si="1"/>
        <v>10983.674311916235</v>
      </c>
      <c r="G34" s="167">
        <f t="shared" si="7"/>
        <v>0.11898063803034686</v>
      </c>
      <c r="H34" s="160">
        <f>'Density by Salinity Zone'!U34</f>
        <v>9442.0896141955</v>
      </c>
      <c r="I34" s="160">
        <f t="shared" si="2"/>
        <v>23332.3476456385</v>
      </c>
      <c r="J34" s="167">
        <f t="shared" si="8"/>
        <v>0.25274762623033442</v>
      </c>
      <c r="K34" s="160">
        <f>'Density by Salinity Zone'!V34</f>
        <v>21746.282835345482</v>
      </c>
      <c r="L34" s="160">
        <f t="shared" si="3"/>
        <v>53737.239514422217</v>
      </c>
      <c r="M34" s="167">
        <f t="shared" si="9"/>
        <v>0.58210857877304134</v>
      </c>
      <c r="N34" s="160">
        <f t="shared" si="4"/>
        <v>37357.777618020904</v>
      </c>
      <c r="O34" s="160">
        <f t="shared" si="5"/>
        <v>92314.804271891451</v>
      </c>
      <c r="P34" s="78"/>
    </row>
    <row r="35" spans="1:16" ht="15.5" x14ac:dyDescent="0.35">
      <c r="A35" s="81">
        <f>'Density by Salinity Zone'!A35</f>
        <v>2016</v>
      </c>
      <c r="B35" s="160">
        <f>'Density by Salinity Zone'!S35</f>
        <v>1737.2572577148442</v>
      </c>
      <c r="C35" s="160">
        <f t="shared" si="0"/>
        <v>4292.9364095391511</v>
      </c>
      <c r="D35" s="167">
        <f t="shared" si="6"/>
        <v>4.3954926384634482E-2</v>
      </c>
      <c r="E35" s="160">
        <f>'Density by Salinity Zone'!T35</f>
        <v>4431.6632948880215</v>
      </c>
      <c r="F35" s="160">
        <f t="shared" si="1"/>
        <v>10951.083167997789</v>
      </c>
      <c r="G35" s="167">
        <f t="shared" si="7"/>
        <v>0.11212699387108466</v>
      </c>
      <c r="H35" s="160">
        <f>'Density by Salinity Zone'!U35</f>
        <v>12800.50098548584</v>
      </c>
      <c r="I35" s="160">
        <f t="shared" si="2"/>
        <v>31631.317985234058</v>
      </c>
      <c r="J35" s="167">
        <f t="shared" si="8"/>
        <v>0.32386975274091767</v>
      </c>
      <c r="K35" s="160">
        <f>'Density by Salinity Zone'!V35</f>
        <v>20554.185952746378</v>
      </c>
      <c r="L35" s="160">
        <f t="shared" si="3"/>
        <v>50791.448907831575</v>
      </c>
      <c r="M35" s="167">
        <f t="shared" si="9"/>
        <v>0.52004832700336312</v>
      </c>
      <c r="N35" s="160">
        <f t="shared" si="4"/>
        <v>39523.607490835086</v>
      </c>
      <c r="O35" s="160">
        <f t="shared" si="5"/>
        <v>97666.786470602572</v>
      </c>
      <c r="P35" s="78"/>
    </row>
    <row r="36" spans="1:16" ht="15.5" x14ac:dyDescent="0.35">
      <c r="A36" s="81">
        <f>'Density by Salinity Zone'!A36</f>
        <v>2017</v>
      </c>
      <c r="B36" s="160">
        <f>'Density by Salinity Zone'!S36</f>
        <v>1481.0554391174312</v>
      </c>
      <c r="C36" s="160">
        <f t="shared" si="0"/>
        <v>3659.8360956030842</v>
      </c>
      <c r="D36" s="167">
        <f t="shared" si="6"/>
        <v>3.4891178768182013E-2</v>
      </c>
      <c r="E36" s="160">
        <f>'Density by Salinity Zone'!T36</f>
        <v>4680.368781124881</v>
      </c>
      <c r="F36" s="160">
        <f t="shared" si="1"/>
        <v>11565.659295037693</v>
      </c>
      <c r="G36" s="167">
        <f t="shared" si="7"/>
        <v>0.11026162797832864</v>
      </c>
      <c r="H36" s="160">
        <f>'Density by Salinity Zone'!U36</f>
        <v>17868.776959548304</v>
      </c>
      <c r="I36" s="160">
        <f t="shared" si="2"/>
        <v>44155.534744739809</v>
      </c>
      <c r="J36" s="167">
        <f t="shared" si="8"/>
        <v>0.42095837522185964</v>
      </c>
      <c r="K36" s="160">
        <f>'Density by Salinity Zone'!V36</f>
        <v>18417.646425405121</v>
      </c>
      <c r="L36" s="160">
        <f t="shared" si="3"/>
        <v>45511.846081818592</v>
      </c>
      <c r="M36" s="167">
        <f t="shared" si="9"/>
        <v>0.43388881803162965</v>
      </c>
      <c r="N36" s="160">
        <f t="shared" si="4"/>
        <v>42447.84760519574</v>
      </c>
      <c r="O36" s="160">
        <f t="shared" si="5"/>
        <v>104892.87621719918</v>
      </c>
      <c r="P36" s="78"/>
    </row>
    <row r="37" spans="1:16" ht="15.5" x14ac:dyDescent="0.35">
      <c r="A37" s="81">
        <f>'Density by Salinity Zone'!A37</f>
        <v>2018</v>
      </c>
      <c r="B37" s="160">
        <f>'Density by Salinity Zone'!S37</f>
        <v>890.47</v>
      </c>
      <c r="C37" s="160">
        <f t="shared" si="0"/>
        <v>2200.4404169999998</v>
      </c>
      <c r="D37" s="167">
        <f t="shared" si="6"/>
        <v>2.2112485196800303E-2</v>
      </c>
      <c r="E37" s="160">
        <f>'Density by Salinity Zone'!T37</f>
        <v>4032.61</v>
      </c>
      <c r="F37" s="160">
        <f t="shared" si="1"/>
        <v>9964.9825710000005</v>
      </c>
      <c r="G37" s="167">
        <f t="shared" si="7"/>
        <v>0.10013928479282723</v>
      </c>
      <c r="H37" s="160">
        <f>'Density by Salinity Zone'!U37</f>
        <v>12340.34</v>
      </c>
      <c r="I37" s="160">
        <f t="shared" si="2"/>
        <v>30494.214173999997</v>
      </c>
      <c r="J37" s="167">
        <f t="shared" si="8"/>
        <v>0.30643995370251959</v>
      </c>
      <c r="K37" s="160">
        <f>'Density by Salinity Zone'!V37</f>
        <v>23006.59</v>
      </c>
      <c r="L37" s="160">
        <f t="shared" si="3"/>
        <v>56851.584548999999</v>
      </c>
      <c r="M37" s="167">
        <f t="shared" si="9"/>
        <v>0.57130827630785297</v>
      </c>
      <c r="N37" s="160">
        <f t="shared" si="4"/>
        <v>40270.009999999995</v>
      </c>
      <c r="O37" s="160">
        <f t="shared" si="5"/>
        <v>99511.221710999976</v>
      </c>
      <c r="P37" s="78"/>
    </row>
    <row r="38" spans="1:16" ht="15.5" x14ac:dyDescent="0.35">
      <c r="A38" s="81">
        <f>'Density by Salinity Zone'!A38</f>
        <v>2019</v>
      </c>
      <c r="B38" s="160">
        <f>'Density by Salinity Zone'!S38</f>
        <v>1236.5548527465821</v>
      </c>
      <c r="C38" s="160">
        <f t="shared" si="0"/>
        <v>3055.6506966220791</v>
      </c>
      <c r="D38" s="167">
        <f t="shared" si="6"/>
        <v>4.5822765385613945E-2</v>
      </c>
      <c r="E38" s="160">
        <f>'Density by Salinity Zone'!T38</f>
        <v>4274.0524364746125</v>
      </c>
      <c r="F38" s="160">
        <f t="shared" si="1"/>
        <v>10561.610975772413</v>
      </c>
      <c r="G38" s="167">
        <f t="shared" si="7"/>
        <v>0.15838270466318313</v>
      </c>
      <c r="H38" s="160">
        <f>'Density by Salinity Zone'!U38</f>
        <v>7346.7984170007721</v>
      </c>
      <c r="I38" s="160">
        <f t="shared" si="2"/>
        <v>18154.673568250608</v>
      </c>
      <c r="J38" s="167">
        <f t="shared" si="8"/>
        <v>0.27224883671749178</v>
      </c>
      <c r="K38" s="160">
        <f>'Density by Salinity Zone'!V38</f>
        <v>14128.19506100712</v>
      </c>
      <c r="L38" s="160">
        <f t="shared" si="3"/>
        <v>34912.182815254695</v>
      </c>
      <c r="M38" s="167">
        <f t="shared" si="9"/>
        <v>0.52354569323371114</v>
      </c>
      <c r="N38" s="160">
        <f t="shared" si="4"/>
        <v>26985.600767229087</v>
      </c>
      <c r="O38" s="160">
        <f t="shared" si="5"/>
        <v>66684.118055899788</v>
      </c>
      <c r="P38" s="78"/>
    </row>
    <row r="39" spans="1:16" ht="15.5" x14ac:dyDescent="0.35">
      <c r="A39" s="81">
        <f>'Density by Salinity Zone'!A39</f>
        <v>2020</v>
      </c>
      <c r="B39" s="160">
        <f>'Density by Salinity Zone'!S39</f>
        <v>955.58461209411632</v>
      </c>
      <c r="C39" s="160">
        <f t="shared" si="0"/>
        <v>2361.3451349457705</v>
      </c>
      <c r="D39" s="167">
        <f t="shared" si="6"/>
        <v>3.7403543450245449E-2</v>
      </c>
      <c r="E39" s="160">
        <f>'Density by Salinity Zone'!T39</f>
        <v>4282.5189658447252</v>
      </c>
      <c r="F39" s="160">
        <f t="shared" si="1"/>
        <v>10582.5326164989</v>
      </c>
      <c r="G39" s="167">
        <f t="shared" si="7"/>
        <v>0.16762658396564573</v>
      </c>
      <c r="H39" s="160">
        <f>'Density by Salinity Zone'!U39</f>
        <v>6815.8642657226519</v>
      </c>
      <c r="I39" s="160">
        <f t="shared" si="2"/>
        <v>16842.682187027243</v>
      </c>
      <c r="J39" s="167">
        <f t="shared" si="8"/>
        <v>0.26678691974251201</v>
      </c>
      <c r="K39" s="160">
        <f>'Density by Salinity Zone'!V39</f>
        <v>13494.002320321611</v>
      </c>
      <c r="L39" s="160">
        <f t="shared" si="3"/>
        <v>33345.029133746735</v>
      </c>
      <c r="M39" s="167">
        <f t="shared" si="9"/>
        <v>0.52818295284159689</v>
      </c>
      <c r="N39" s="160">
        <f t="shared" si="4"/>
        <v>25547.970163983104</v>
      </c>
      <c r="O39" s="160">
        <f t="shared" si="5"/>
        <v>63131.589072218645</v>
      </c>
      <c r="P39" s="78"/>
    </row>
    <row r="40" spans="1:16" ht="14.25" customHeight="1" x14ac:dyDescent="0.35">
      <c r="A40" s="81">
        <f>'Density by Salinity Zone'!A40</f>
        <v>2021</v>
      </c>
      <c r="B40" s="160">
        <f>'Density by Salinity Zone'!S40</f>
        <v>553.26928992538535</v>
      </c>
      <c r="C40" s="160">
        <f t="shared" si="0"/>
        <v>1367.1837423346196</v>
      </c>
      <c r="D40" s="167">
        <f t="shared" si="6"/>
        <v>2.0098174128696553E-2</v>
      </c>
      <c r="E40" s="160">
        <f>'Density by Salinity Zone'!T40</f>
        <v>3419.1406398559593</v>
      </c>
      <c r="F40" s="160">
        <f t="shared" si="1"/>
        <v>8449.0384351480607</v>
      </c>
      <c r="G40" s="167">
        <f t="shared" si="7"/>
        <v>0.12420440679003798</v>
      </c>
      <c r="H40" s="160">
        <f>'Density by Salinity Zone'!U40</f>
        <v>6420.0636256729213</v>
      </c>
      <c r="I40" s="160">
        <f t="shared" si="2"/>
        <v>15864.619225400354</v>
      </c>
      <c r="J40" s="167">
        <f t="shared" si="8"/>
        <v>0.23321655297999042</v>
      </c>
      <c r="K40" s="160">
        <f>'Density by Salinity Zone'!V40</f>
        <v>17135.862420867932</v>
      </c>
      <c r="L40" s="160">
        <f t="shared" si="3"/>
        <v>42344.429628206744</v>
      </c>
      <c r="M40" s="167">
        <f t="shared" si="9"/>
        <v>0.62248086610127518</v>
      </c>
      <c r="N40" s="160">
        <f t="shared" si="4"/>
        <v>27528.335976322196</v>
      </c>
      <c r="O40" s="160">
        <f t="shared" si="5"/>
        <v>68025.271031089782</v>
      </c>
      <c r="P40" s="78"/>
    </row>
    <row r="41" spans="1:16" ht="14.25" customHeight="1" x14ac:dyDescent="0.35">
      <c r="A41" s="81">
        <f>'Density by Salinity Zone'!A41</f>
        <v>2022</v>
      </c>
      <c r="B41" s="160">
        <f>'Density by Salinity Zone'!S41</f>
        <v>507.1860222656249</v>
      </c>
      <c r="C41" s="160">
        <f t="shared" si="0"/>
        <v>1253.3073796205856</v>
      </c>
      <c r="D41" s="167">
        <f t="shared" si="6"/>
        <v>1.6187391800903995E-2</v>
      </c>
      <c r="E41" s="160">
        <f>'Density by Salinity Zone'!T41</f>
        <v>3990.7193486084007</v>
      </c>
      <c r="F41" s="160">
        <f t="shared" si="1"/>
        <v>9861.4665823462183</v>
      </c>
      <c r="G41" s="167">
        <f t="shared" si="7"/>
        <v>0.12736813482123213</v>
      </c>
      <c r="H41" s="160">
        <f>'Density by Salinity Zone'!U41</f>
        <v>8570.0295326477044</v>
      </c>
      <c r="I41" s="160">
        <f t="shared" si="2"/>
        <v>21177.399978125741</v>
      </c>
      <c r="J41" s="167">
        <f t="shared" si="8"/>
        <v>0.27352178431611496</v>
      </c>
      <c r="K41" s="160">
        <f>'Density by Salinity Zone'!V41</f>
        <v>18264.229567674971</v>
      </c>
      <c r="L41" s="160">
        <f t="shared" si="3"/>
        <v>45132.737684681619</v>
      </c>
      <c r="M41" s="167">
        <f t="shared" si="9"/>
        <v>0.58292268906174893</v>
      </c>
      <c r="N41" s="160">
        <f t="shared" si="4"/>
        <v>31332.164471196702</v>
      </c>
      <c r="O41" s="160">
        <f t="shared" si="5"/>
        <v>77424.911624774162</v>
      </c>
      <c r="P41" s="78"/>
    </row>
    <row r="42" spans="1:16" ht="14.25" customHeight="1" x14ac:dyDescent="0.35">
      <c r="A42" s="81">
        <f>'Density by Salinity Zone'!A42</f>
        <v>2023</v>
      </c>
      <c r="B42" s="160">
        <f>'Density by Salinity Zone'!S42</f>
        <v>489.76000000000005</v>
      </c>
      <c r="C42" s="160">
        <f t="shared" si="0"/>
        <v>1210.245936</v>
      </c>
      <c r="D42" s="167">
        <f t="shared" si="6"/>
        <v>1.5181893818499246E-2</v>
      </c>
      <c r="E42" s="160">
        <f>'Density by Salinity Zone'!T42</f>
        <v>4425.13</v>
      </c>
      <c r="F42" s="160">
        <f t="shared" si="1"/>
        <v>10934.938742999999</v>
      </c>
      <c r="G42" s="167">
        <f t="shared" si="7"/>
        <v>0.13717301084828398</v>
      </c>
      <c r="H42" s="160">
        <f>'Density by Salinity Zone'!U42</f>
        <v>7482.09</v>
      </c>
      <c r="I42" s="160">
        <f t="shared" si="2"/>
        <v>18488.992599000001</v>
      </c>
      <c r="J42" s="167">
        <f t="shared" si="8"/>
        <v>0.23193461270919433</v>
      </c>
      <c r="K42" s="160">
        <f>'Density by Salinity Zone'!V42</f>
        <v>19862.5</v>
      </c>
      <c r="L42" s="160">
        <f t="shared" si="3"/>
        <v>49082.223749999997</v>
      </c>
      <c r="M42" s="167">
        <f t="shared" si="9"/>
        <v>0.6157104826240225</v>
      </c>
      <c r="N42" s="160">
        <f t="shared" si="4"/>
        <v>32259.48</v>
      </c>
      <c r="O42" s="160">
        <f t="shared" si="5"/>
        <v>79716.401027999993</v>
      </c>
      <c r="P42" s="78"/>
    </row>
    <row r="43" spans="1:16" ht="14.25" customHeight="1" x14ac:dyDescent="0.35">
      <c r="A43" s="81">
        <f>'Density by Salinity Zone'!A43</f>
        <v>2024</v>
      </c>
      <c r="B43" s="160">
        <f>'Density by Salinity Zone'!S43</f>
        <v>590.05478047855695</v>
      </c>
      <c r="C43" s="160">
        <f t="shared" si="0"/>
        <v>1458.0843680405619</v>
      </c>
      <c r="D43" s="167">
        <f t="shared" si="6"/>
        <v>1.7514153904845207E-2</v>
      </c>
      <c r="E43" s="160">
        <f>'Density by Salinity Zone'!T43</f>
        <v>3351.1598931138651</v>
      </c>
      <c r="F43" s="160">
        <f t="shared" si="1"/>
        <v>8281.0512118736715</v>
      </c>
      <c r="G43" s="167">
        <f t="shared" si="7"/>
        <v>9.946996799202068E-2</v>
      </c>
      <c r="H43" s="160">
        <f>'Density by Salinity Zone'!U43</f>
        <v>8052.258017364682</v>
      </c>
      <c r="I43" s="160">
        <f t="shared" si="2"/>
        <v>19897.934786709866</v>
      </c>
      <c r="J43" s="167">
        <f t="shared" si="8"/>
        <v>0.23900914095343706</v>
      </c>
      <c r="K43" s="160">
        <f>'Density by Salinity Zone'!V43</f>
        <v>21696.6949120192</v>
      </c>
      <c r="L43" s="160">
        <f t="shared" si="3"/>
        <v>53614.702797090642</v>
      </c>
      <c r="M43" s="167">
        <f t="shared" si="9"/>
        <v>0.64400673714969703</v>
      </c>
      <c r="N43" s="160">
        <f t="shared" si="4"/>
        <v>33690.167602976304</v>
      </c>
      <c r="O43" s="160">
        <f t="shared" si="5"/>
        <v>83251.773163714737</v>
      </c>
      <c r="P43" s="78"/>
    </row>
    <row r="44" spans="1:16" ht="14.25" customHeight="1" x14ac:dyDescent="0.35">
      <c r="A44" s="81">
        <f>'Density by Salinity Zone'!A44</f>
        <v>2025</v>
      </c>
      <c r="B44" s="160">
        <f>'Density by Salinity Zone'!S44</f>
        <v>627.98729970093905</v>
      </c>
      <c r="C44" s="160">
        <f t="shared" si="0"/>
        <v>1551.8194162909904</v>
      </c>
      <c r="D44" s="167">
        <f t="shared" si="6"/>
        <v>1.8703633986022743E-2</v>
      </c>
      <c r="E44" s="160">
        <f>'Density by Salinity Zone'!T44</f>
        <v>4317.1828059675045</v>
      </c>
      <c r="F44" s="160">
        <f t="shared" si="1"/>
        <v>10668.1904318263</v>
      </c>
      <c r="G44" s="167">
        <f t="shared" si="7"/>
        <v>0.12858063704794714</v>
      </c>
      <c r="H44" s="160">
        <f>'Density by Salinity Zone'!U44</f>
        <v>7221.6978000261861</v>
      </c>
      <c r="I44" s="160">
        <f t="shared" si="2"/>
        <v>17845.537433644706</v>
      </c>
      <c r="J44" s="167">
        <f t="shared" si="8"/>
        <v>0.21508714025535169</v>
      </c>
      <c r="K44" s="160">
        <f>'Density by Salinity Zone'!V44</f>
        <v>21408.815844866091</v>
      </c>
      <c r="L44" s="160">
        <f t="shared" si="3"/>
        <v>52903.324834248597</v>
      </c>
      <c r="M44" s="167">
        <f t="shared" si="9"/>
        <v>0.63762858871067851</v>
      </c>
      <c r="N44" s="160">
        <f t="shared" si="4"/>
        <v>33575.683750560718</v>
      </c>
      <c r="O44" s="160">
        <f t="shared" si="5"/>
        <v>82968.872116010592</v>
      </c>
      <c r="P44" s="78"/>
    </row>
    <row r="45" spans="1:16" ht="15.5" x14ac:dyDescent="0.35">
      <c r="A45" s="78" t="s">
        <v>141</v>
      </c>
      <c r="B45" s="160"/>
      <c r="C45" s="160"/>
      <c r="D45" s="78"/>
      <c r="E45" s="78"/>
      <c r="F45" s="78"/>
      <c r="G45" s="78"/>
      <c r="H45" s="78"/>
      <c r="I45" s="78"/>
      <c r="J45" s="78"/>
      <c r="K45" s="78"/>
      <c r="L45" s="78"/>
      <c r="M45" s="78"/>
      <c r="N45" s="78"/>
      <c r="O45" s="78"/>
      <c r="P45" s="78"/>
    </row>
    <row r="46" spans="1:16" ht="15.5" x14ac:dyDescent="0.35">
      <c r="A46" s="78"/>
      <c r="B46" s="78"/>
      <c r="C46" s="78"/>
      <c r="D46" s="78"/>
      <c r="E46" s="78"/>
      <c r="F46" s="78"/>
      <c r="G46" s="78"/>
      <c r="H46" s="78"/>
      <c r="I46" s="78"/>
      <c r="J46" s="78"/>
      <c r="K46" s="78"/>
      <c r="L46" s="78"/>
      <c r="M46" s="78"/>
      <c r="N46" s="78"/>
      <c r="O46" s="78"/>
      <c r="P46" s="78"/>
    </row>
  </sheetData>
  <mergeCells count="5">
    <mergeCell ref="B1:D1"/>
    <mergeCell ref="E1:G1"/>
    <mergeCell ref="H1:J1"/>
    <mergeCell ref="K1:M1"/>
    <mergeCell ref="N1:O1"/>
  </mergeCells>
  <pageMargins left="0.75" right="0.75" top="1" bottom="1" header="0.5" footer="0.5"/>
  <pageSetup scale="44"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E58B4E-F279-4C3A-AFB5-CD725E8A93DC}">
  <dimension ref="A1:BH45"/>
  <sheetViews>
    <sheetView workbookViewId="0">
      <pane xSplit="2" ySplit="2" topLeftCell="C3" activePane="bottomRight" state="frozen"/>
      <selection activeCell="O44" sqref="O44"/>
      <selection pane="topRight" activeCell="O44" sqref="O44"/>
      <selection pane="bottomLeft" activeCell="O44" sqref="O44"/>
      <selection pane="bottomRight" activeCell="B5" sqref="B5"/>
    </sheetView>
  </sheetViews>
  <sheetFormatPr defaultColWidth="8.81640625" defaultRowHeight="14.5" x14ac:dyDescent="0.35"/>
  <cols>
    <col min="1" max="1" width="19.26953125" style="36" bestFit="1" customWidth="1"/>
    <col min="2" max="2" width="10.90625" style="36" bestFit="1" customWidth="1"/>
    <col min="3" max="4" width="9.90625" style="36" bestFit="1" customWidth="1"/>
    <col min="5" max="5" width="9.7265625" style="36" bestFit="1" customWidth="1"/>
    <col min="6" max="6" width="9.54296875" style="36" customWidth="1"/>
    <col min="7" max="8" width="9.36328125" style="36" bestFit="1" customWidth="1"/>
    <col min="9" max="9" width="9.7265625" style="36" bestFit="1" customWidth="1"/>
    <col min="10" max="10" width="10.453125" style="36" customWidth="1"/>
    <col min="11" max="11" width="9.7265625" style="36" bestFit="1" customWidth="1"/>
    <col min="12" max="13" width="10.36328125" style="36" bestFit="1" customWidth="1"/>
    <col min="14" max="14" width="10.54296875" style="36" bestFit="1" customWidth="1"/>
    <col min="15" max="17" width="9.7265625" style="36" bestFit="1" customWidth="1"/>
    <col min="18" max="18" width="9.26953125" style="36" customWidth="1"/>
    <col min="19" max="19" width="15.54296875" style="36" bestFit="1" customWidth="1"/>
    <col min="20" max="20" width="10.36328125" style="36" bestFit="1" customWidth="1"/>
    <col min="21" max="22" width="10.6328125" style="36" bestFit="1" customWidth="1"/>
    <col min="23" max="23" width="10.36328125" style="36" bestFit="1" customWidth="1"/>
    <col min="24" max="24" width="9.36328125" style="36" bestFit="1" customWidth="1"/>
    <col min="25" max="26" width="10.36328125" style="36" bestFit="1" customWidth="1"/>
    <col min="27" max="27" width="11.90625" style="36" bestFit="1" customWidth="1"/>
    <col min="28" max="31" width="11.81640625" style="36" customWidth="1"/>
    <col min="32" max="34" width="9.54296875" style="36" bestFit="1" customWidth="1"/>
    <col min="35" max="35" width="9.36328125" style="36" bestFit="1" customWidth="1"/>
    <col min="36" max="48" width="8.90625" style="36" bestFit="1" customWidth="1"/>
    <col min="49" max="49" width="8.81640625" style="36"/>
    <col min="50" max="53" width="8.90625" style="36" bestFit="1" customWidth="1"/>
    <col min="54" max="16384" width="8.81640625" style="36"/>
  </cols>
  <sheetData>
    <row r="1" spans="1:60" ht="15.5" x14ac:dyDescent="0.35">
      <c r="A1" s="168" t="s">
        <v>446</v>
      </c>
      <c r="B1" s="169" t="s">
        <v>447</v>
      </c>
      <c r="C1" s="168"/>
      <c r="D1" s="168"/>
      <c r="E1" s="168"/>
      <c r="F1" s="168" t="s">
        <v>448</v>
      </c>
      <c r="G1" s="168"/>
      <c r="H1" s="168"/>
      <c r="I1" s="168"/>
      <c r="J1" s="168" t="s">
        <v>449</v>
      </c>
      <c r="K1" s="168"/>
      <c r="L1" s="168"/>
      <c r="M1" s="168"/>
      <c r="N1" s="168" t="s">
        <v>450</v>
      </c>
      <c r="O1" s="168"/>
      <c r="P1" s="168"/>
      <c r="Q1" s="168"/>
      <c r="R1" s="168" t="s">
        <v>451</v>
      </c>
      <c r="S1" s="168"/>
      <c r="T1" s="168"/>
      <c r="U1" s="168"/>
      <c r="V1" s="168"/>
      <c r="W1" s="168"/>
      <c r="X1" s="168"/>
      <c r="Y1" s="168"/>
      <c r="Z1" s="168"/>
      <c r="AA1" s="168"/>
      <c r="AB1" s="168" t="s">
        <v>452</v>
      </c>
      <c r="AC1" s="168"/>
      <c r="AD1" s="168"/>
      <c r="AE1" s="168"/>
      <c r="AF1" s="168"/>
      <c r="AG1" s="168" t="s">
        <v>447</v>
      </c>
      <c r="AH1" s="168"/>
      <c r="AI1" s="168"/>
      <c r="AJ1" s="168"/>
      <c r="AK1" s="168" t="s">
        <v>448</v>
      </c>
      <c r="AL1" s="168"/>
      <c r="AM1" s="168"/>
      <c r="AN1" s="168"/>
      <c r="AO1" s="168" t="s">
        <v>449</v>
      </c>
      <c r="AP1" s="168"/>
      <c r="AQ1" s="168"/>
      <c r="AR1" s="168"/>
      <c r="AS1" s="168" t="s">
        <v>450</v>
      </c>
      <c r="AT1" s="168"/>
      <c r="AU1" s="168"/>
      <c r="AV1" s="168"/>
      <c r="AW1" s="168" t="s">
        <v>451</v>
      </c>
      <c r="AX1" s="168"/>
      <c r="AY1" s="168"/>
      <c r="AZ1" s="168"/>
      <c r="BA1" s="168"/>
      <c r="BB1" s="168"/>
      <c r="BC1" s="168"/>
      <c r="BD1" s="168"/>
      <c r="BE1" s="168"/>
      <c r="BF1" s="168"/>
      <c r="BG1" s="168"/>
      <c r="BH1" s="168"/>
    </row>
    <row r="2" spans="1:60" ht="15.5" x14ac:dyDescent="0.35">
      <c r="A2" s="168" t="s">
        <v>453</v>
      </c>
      <c r="B2" s="168">
        <v>1</v>
      </c>
      <c r="C2" s="168">
        <v>2</v>
      </c>
      <c r="D2" s="168">
        <v>3</v>
      </c>
      <c r="E2" s="168">
        <v>4</v>
      </c>
      <c r="F2" s="168">
        <v>1</v>
      </c>
      <c r="G2" s="168">
        <v>2</v>
      </c>
      <c r="H2" s="168">
        <v>3</v>
      </c>
      <c r="I2" s="168">
        <v>4</v>
      </c>
      <c r="J2" s="168">
        <v>1</v>
      </c>
      <c r="K2" s="168">
        <v>2</v>
      </c>
      <c r="L2" s="168">
        <v>3</v>
      </c>
      <c r="M2" s="168">
        <v>4</v>
      </c>
      <c r="N2" s="168">
        <v>1</v>
      </c>
      <c r="O2" s="168">
        <v>2</v>
      </c>
      <c r="P2" s="168">
        <v>3</v>
      </c>
      <c r="Q2" s="168">
        <v>4</v>
      </c>
      <c r="R2" s="168" t="s">
        <v>454</v>
      </c>
      <c r="S2" s="168">
        <v>1</v>
      </c>
      <c r="T2" s="168">
        <v>2</v>
      </c>
      <c r="U2" s="168">
        <v>3</v>
      </c>
      <c r="V2" s="168">
        <v>4</v>
      </c>
      <c r="W2" s="168" t="s">
        <v>455</v>
      </c>
      <c r="X2" s="168" t="s">
        <v>456</v>
      </c>
      <c r="Y2" s="168" t="s">
        <v>457</v>
      </c>
      <c r="Z2" s="168" t="s">
        <v>458</v>
      </c>
      <c r="AA2" s="168" t="s">
        <v>145</v>
      </c>
      <c r="AB2" s="168" t="s">
        <v>131</v>
      </c>
      <c r="AC2" s="168" t="s">
        <v>132</v>
      </c>
      <c r="AD2" s="168" t="s">
        <v>133</v>
      </c>
      <c r="AE2" s="168" t="s">
        <v>134</v>
      </c>
      <c r="AF2" s="168" t="s">
        <v>135</v>
      </c>
      <c r="AG2" s="168">
        <v>1</v>
      </c>
      <c r="AH2" s="168">
        <v>2</v>
      </c>
      <c r="AI2" s="168">
        <v>3</v>
      </c>
      <c r="AJ2" s="168">
        <v>4</v>
      </c>
      <c r="AK2" s="168">
        <v>1</v>
      </c>
      <c r="AL2" s="168">
        <v>2</v>
      </c>
      <c r="AM2" s="168">
        <v>3</v>
      </c>
      <c r="AN2" s="168">
        <v>4</v>
      </c>
      <c r="AO2" s="168">
        <v>1</v>
      </c>
      <c r="AP2" s="168">
        <v>2</v>
      </c>
      <c r="AQ2" s="168">
        <v>3</v>
      </c>
      <c r="AR2" s="168">
        <v>4</v>
      </c>
      <c r="AS2" s="168">
        <v>1</v>
      </c>
      <c r="AT2" s="168">
        <v>2</v>
      </c>
      <c r="AU2" s="168">
        <v>3</v>
      </c>
      <c r="AV2" s="168">
        <v>4</v>
      </c>
      <c r="AW2" s="168" t="s">
        <v>454</v>
      </c>
      <c r="AX2" s="168">
        <v>1</v>
      </c>
      <c r="AY2" s="168">
        <v>2</v>
      </c>
      <c r="AZ2" s="168">
        <v>3</v>
      </c>
      <c r="BA2" s="168">
        <v>4</v>
      </c>
      <c r="BB2" s="168" t="s">
        <v>455</v>
      </c>
      <c r="BC2" s="168" t="s">
        <v>456</v>
      </c>
      <c r="BD2" s="168" t="s">
        <v>457</v>
      </c>
      <c r="BE2" s="168" t="s">
        <v>458</v>
      </c>
      <c r="BF2" s="168" t="s">
        <v>145</v>
      </c>
      <c r="BG2" s="168"/>
      <c r="BH2" s="168"/>
    </row>
    <row r="3" spans="1:60" ht="15.5" x14ac:dyDescent="0.35">
      <c r="A3" s="168">
        <v>1978</v>
      </c>
      <c r="B3" s="170"/>
      <c r="C3" s="170"/>
      <c r="D3" s="170"/>
      <c r="E3" s="170"/>
      <c r="F3" s="170"/>
      <c r="G3" s="170"/>
      <c r="H3" s="170"/>
      <c r="I3" s="170"/>
      <c r="J3" s="170"/>
      <c r="K3" s="170"/>
      <c r="L3" s="170"/>
      <c r="M3" s="170"/>
      <c r="N3" s="170"/>
      <c r="O3" s="170"/>
      <c r="P3" s="170"/>
      <c r="Q3" s="170"/>
      <c r="R3" s="170">
        <v>8182.25</v>
      </c>
      <c r="S3" s="170">
        <v>901.2299999999999</v>
      </c>
      <c r="T3" s="170">
        <v>2343.0099999999998</v>
      </c>
      <c r="U3" s="170">
        <v>4197.1000000000004</v>
      </c>
      <c r="V3" s="170">
        <v>1136.47</v>
      </c>
      <c r="W3" s="170"/>
      <c r="X3" s="170"/>
      <c r="Y3" s="170"/>
      <c r="Z3" s="170"/>
      <c r="AA3" s="170">
        <v>16752.539354943143</v>
      </c>
      <c r="AB3" s="170"/>
      <c r="AC3" s="170"/>
      <c r="AD3" s="170"/>
      <c r="AE3" s="170"/>
      <c r="AF3" s="170"/>
      <c r="AG3" s="168"/>
      <c r="AH3" s="168"/>
      <c r="AI3" s="168"/>
      <c r="AJ3" s="168"/>
      <c r="AK3" s="168"/>
      <c r="AL3" s="168"/>
      <c r="AM3" s="168"/>
      <c r="AN3" s="168"/>
      <c r="AO3" s="168"/>
      <c r="AP3" s="168"/>
      <c r="AQ3" s="168"/>
      <c r="AR3" s="168"/>
      <c r="AS3" s="168"/>
      <c r="AT3" s="168"/>
      <c r="AU3" s="168"/>
      <c r="AV3" s="168"/>
      <c r="AW3" s="168"/>
      <c r="AX3" s="168"/>
      <c r="AY3" s="168"/>
      <c r="AZ3" s="168"/>
      <c r="BA3" s="168"/>
      <c r="BB3" s="168"/>
      <c r="BC3" s="168"/>
      <c r="BD3" s="168"/>
      <c r="BE3" s="168"/>
      <c r="BF3" s="168" t="s">
        <v>249</v>
      </c>
      <c r="BG3" s="168"/>
      <c r="BH3" s="168"/>
    </row>
    <row r="4" spans="1:60" ht="15.5" x14ac:dyDescent="0.35">
      <c r="A4" s="168">
        <v>1984</v>
      </c>
      <c r="B4" s="170">
        <v>2121.48</v>
      </c>
      <c r="C4" s="170">
        <v>345.91</v>
      </c>
      <c r="D4" s="170">
        <v>131.5</v>
      </c>
      <c r="E4" s="170">
        <v>197.91</v>
      </c>
      <c r="F4" s="170">
        <v>28.43</v>
      </c>
      <c r="G4" s="170">
        <v>73.75</v>
      </c>
      <c r="H4" s="170">
        <v>113.06</v>
      </c>
      <c r="I4" s="170">
        <v>49.12</v>
      </c>
      <c r="J4" s="170">
        <v>168.16</v>
      </c>
      <c r="K4" s="170">
        <v>811.61</v>
      </c>
      <c r="L4" s="170">
        <v>2086.9899999999998</v>
      </c>
      <c r="M4" s="170">
        <v>3260.76</v>
      </c>
      <c r="N4" s="170">
        <v>462.15</v>
      </c>
      <c r="O4" s="170">
        <v>1642.39</v>
      </c>
      <c r="P4" s="170">
        <v>1919.48</v>
      </c>
      <c r="Q4" s="170">
        <v>2057.19</v>
      </c>
      <c r="R4" s="170"/>
      <c r="S4" s="170">
        <f t="shared" ref="S4:V37" si="0">B4+F4+J4+N4</f>
        <v>2780.22</v>
      </c>
      <c r="T4" s="170">
        <f t="shared" si="0"/>
        <v>2873.66</v>
      </c>
      <c r="U4" s="170">
        <f t="shared" si="0"/>
        <v>4251.03</v>
      </c>
      <c r="V4" s="170">
        <f t="shared" si="0"/>
        <v>5564.9800000000005</v>
      </c>
      <c r="W4" s="170">
        <f t="shared" ref="W4:W44" si="1">SUM(B4:E4)</f>
        <v>2796.7999999999997</v>
      </c>
      <c r="X4" s="170">
        <f t="shared" ref="X4:X44" si="2">SUM(F4:I4)</f>
        <v>264.36</v>
      </c>
      <c r="Y4" s="170">
        <f t="shared" ref="Y4:Y44" si="3">SUM(J4:M4)</f>
        <v>6327.52</v>
      </c>
      <c r="Z4" s="170">
        <f t="shared" ref="Z4:Z44" si="4">SUM(N4:Q4)</f>
        <v>6081.21</v>
      </c>
      <c r="AA4" s="170">
        <f t="shared" ref="AA4:AA44" si="5">SUM(W4:Z4)</f>
        <v>15469.89</v>
      </c>
      <c r="AB4" s="170"/>
      <c r="AC4" s="170"/>
      <c r="AD4" s="170"/>
      <c r="AE4" s="170"/>
      <c r="AF4" s="170">
        <v>295.64</v>
      </c>
      <c r="AG4" s="168" t="s">
        <v>249</v>
      </c>
      <c r="AH4" s="168" t="s">
        <v>249</v>
      </c>
      <c r="AI4" s="168" t="s">
        <v>249</v>
      </c>
      <c r="AJ4" s="168" t="s">
        <v>249</v>
      </c>
      <c r="AK4" s="168" t="s">
        <v>249</v>
      </c>
      <c r="AL4" s="168" t="s">
        <v>249</v>
      </c>
      <c r="AM4" s="168" t="s">
        <v>249</v>
      </c>
      <c r="AN4" s="168" t="s">
        <v>249</v>
      </c>
      <c r="AO4" s="168" t="s">
        <v>249</v>
      </c>
      <c r="AP4" s="168" t="s">
        <v>249</v>
      </c>
      <c r="AQ4" s="168" t="s">
        <v>249</v>
      </c>
      <c r="AR4" s="168" t="s">
        <v>249</v>
      </c>
      <c r="AS4" s="168"/>
      <c r="AT4" s="168"/>
      <c r="AU4" s="168"/>
      <c r="AV4" s="168"/>
      <c r="AW4" s="168"/>
      <c r="AX4" s="168" t="s">
        <v>249</v>
      </c>
      <c r="AY4" s="168" t="s">
        <v>249</v>
      </c>
      <c r="AZ4" s="168" t="s">
        <v>249</v>
      </c>
      <c r="BA4" s="168" t="s">
        <v>249</v>
      </c>
      <c r="BB4" s="168" t="s">
        <v>249</v>
      </c>
      <c r="BC4" s="168" t="s">
        <v>249</v>
      </c>
      <c r="BD4" s="168" t="s">
        <v>249</v>
      </c>
      <c r="BE4" s="168"/>
      <c r="BF4" s="168" t="s">
        <v>249</v>
      </c>
      <c r="BG4" s="168"/>
      <c r="BH4" s="168"/>
    </row>
    <row r="5" spans="1:60" ht="15.5" x14ac:dyDescent="0.35">
      <c r="A5" s="168">
        <v>1985</v>
      </c>
      <c r="B5" s="170">
        <v>1981.14</v>
      </c>
      <c r="C5" s="170">
        <v>317.99</v>
      </c>
      <c r="D5" s="170">
        <v>303.77</v>
      </c>
      <c r="E5" s="170">
        <v>835.03</v>
      </c>
      <c r="F5" s="170">
        <v>143.78</v>
      </c>
      <c r="G5" s="170">
        <v>225.23</v>
      </c>
      <c r="H5" s="170">
        <v>252.73</v>
      </c>
      <c r="I5" s="170">
        <v>149.63</v>
      </c>
      <c r="J5" s="170">
        <v>425.55</v>
      </c>
      <c r="K5" s="170">
        <v>2088.9</v>
      </c>
      <c r="L5" s="170">
        <v>3459.03</v>
      </c>
      <c r="M5" s="170">
        <v>3402.74</v>
      </c>
      <c r="N5" s="170">
        <v>666.29</v>
      </c>
      <c r="O5" s="170">
        <v>1653.13</v>
      </c>
      <c r="P5" s="170">
        <v>2183.5300000000002</v>
      </c>
      <c r="Q5" s="170">
        <v>1784.42</v>
      </c>
      <c r="R5" s="170"/>
      <c r="S5" s="170">
        <f t="shared" si="0"/>
        <v>3216.76</v>
      </c>
      <c r="T5" s="170">
        <f t="shared" si="0"/>
        <v>4285.25</v>
      </c>
      <c r="U5" s="170">
        <f t="shared" si="0"/>
        <v>6199.06</v>
      </c>
      <c r="V5" s="170">
        <f t="shared" si="0"/>
        <v>6171.82</v>
      </c>
      <c r="W5" s="170">
        <f t="shared" si="1"/>
        <v>3437.9300000000003</v>
      </c>
      <c r="X5" s="170">
        <f t="shared" si="2"/>
        <v>771.37</v>
      </c>
      <c r="Y5" s="170">
        <f t="shared" si="3"/>
        <v>9376.2200000000012</v>
      </c>
      <c r="Z5" s="170">
        <f t="shared" si="4"/>
        <v>6287.3700000000008</v>
      </c>
      <c r="AA5" s="170">
        <f t="shared" si="5"/>
        <v>19872.89</v>
      </c>
      <c r="AB5" s="170"/>
      <c r="AC5" s="170"/>
      <c r="AD5" s="170"/>
      <c r="AE5" s="170"/>
      <c r="AF5" s="170"/>
      <c r="AG5" s="168" t="s">
        <v>249</v>
      </c>
      <c r="AH5" s="168" t="s">
        <v>249</v>
      </c>
      <c r="AI5" s="168" t="s">
        <v>249</v>
      </c>
      <c r="AJ5" s="168" t="s">
        <v>249</v>
      </c>
      <c r="AK5" s="168" t="s">
        <v>249</v>
      </c>
      <c r="AL5" s="168" t="s">
        <v>249</v>
      </c>
      <c r="AM5" s="168" t="s">
        <v>249</v>
      </c>
      <c r="AN5" s="168" t="s">
        <v>249</v>
      </c>
      <c r="AO5" s="168"/>
      <c r="AP5" s="168"/>
      <c r="AQ5" s="168"/>
      <c r="AR5" s="168"/>
      <c r="AS5" s="168"/>
      <c r="AT5" s="168"/>
      <c r="AU5" s="168"/>
      <c r="AV5" s="168"/>
      <c r="AW5" s="168"/>
      <c r="AX5" s="168" t="s">
        <v>249</v>
      </c>
      <c r="AY5" s="168" t="s">
        <v>249</v>
      </c>
      <c r="AZ5" s="168" t="s">
        <v>249</v>
      </c>
      <c r="BA5" s="168" t="s">
        <v>249</v>
      </c>
      <c r="BB5" s="168" t="s">
        <v>249</v>
      </c>
      <c r="BC5" s="168" t="s">
        <v>249</v>
      </c>
      <c r="BD5" s="168"/>
      <c r="BE5" s="168"/>
      <c r="BF5" s="168" t="s">
        <v>249</v>
      </c>
      <c r="BG5" s="168"/>
      <c r="BH5" s="168"/>
    </row>
    <row r="6" spans="1:60" ht="15.5" x14ac:dyDescent="0.35">
      <c r="A6" s="168">
        <v>1986</v>
      </c>
      <c r="B6" s="170">
        <v>2318.56</v>
      </c>
      <c r="C6" s="170">
        <v>355.84</v>
      </c>
      <c r="D6" s="170">
        <v>134.99</v>
      </c>
      <c r="E6" s="170">
        <v>1155.74</v>
      </c>
      <c r="F6" s="170">
        <v>25.49</v>
      </c>
      <c r="G6" s="170">
        <v>123.39</v>
      </c>
      <c r="H6" s="170">
        <v>121.13</v>
      </c>
      <c r="I6" s="170">
        <v>183.16</v>
      </c>
      <c r="J6" s="170">
        <v>360.79</v>
      </c>
      <c r="K6" s="170">
        <v>1503.7</v>
      </c>
      <c r="L6" s="170">
        <v>2124.73</v>
      </c>
      <c r="M6" s="170">
        <v>4432.03</v>
      </c>
      <c r="N6" s="170">
        <v>991.58</v>
      </c>
      <c r="O6" s="170">
        <v>1543.33</v>
      </c>
      <c r="P6" s="170">
        <v>1414.37</v>
      </c>
      <c r="Q6" s="170">
        <v>2398.44</v>
      </c>
      <c r="R6" s="170"/>
      <c r="S6" s="170">
        <f t="shared" si="0"/>
        <v>3696.4199999999996</v>
      </c>
      <c r="T6" s="170">
        <f t="shared" si="0"/>
        <v>3526.26</v>
      </c>
      <c r="U6" s="170">
        <f t="shared" si="0"/>
        <v>3795.22</v>
      </c>
      <c r="V6" s="170">
        <f t="shared" si="0"/>
        <v>8169.3700000000008</v>
      </c>
      <c r="W6" s="170">
        <f t="shared" si="1"/>
        <v>3965.13</v>
      </c>
      <c r="X6" s="170">
        <f t="shared" si="2"/>
        <v>453.16999999999996</v>
      </c>
      <c r="Y6" s="170">
        <f t="shared" si="3"/>
        <v>8421.25</v>
      </c>
      <c r="Z6" s="170">
        <f t="shared" si="4"/>
        <v>6347.7199999999993</v>
      </c>
      <c r="AA6" s="170">
        <f t="shared" si="5"/>
        <v>19187.269999999997</v>
      </c>
      <c r="AB6" s="170"/>
      <c r="AC6" s="170"/>
      <c r="AD6" s="170"/>
      <c r="AE6" s="170"/>
      <c r="AF6" s="170">
        <v>111.69</v>
      </c>
      <c r="AG6" s="168" t="s">
        <v>249</v>
      </c>
      <c r="AH6" s="168" t="s">
        <v>249</v>
      </c>
      <c r="AI6" s="168" t="s">
        <v>249</v>
      </c>
      <c r="AJ6" s="168" t="s">
        <v>249</v>
      </c>
      <c r="AK6" s="168" t="s">
        <v>249</v>
      </c>
      <c r="AL6" s="168" t="s">
        <v>249</v>
      </c>
      <c r="AM6" s="168" t="s">
        <v>249</v>
      </c>
      <c r="AN6" s="168" t="s">
        <v>249</v>
      </c>
      <c r="AO6" s="168"/>
      <c r="AP6" s="168"/>
      <c r="AQ6" s="168"/>
      <c r="AR6" s="168"/>
      <c r="AS6" s="168"/>
      <c r="AT6" s="168"/>
      <c r="AU6" s="168"/>
      <c r="AV6" s="168"/>
      <c r="AW6" s="168"/>
      <c r="AX6" s="168" t="s">
        <v>249</v>
      </c>
      <c r="AY6" s="168" t="s">
        <v>249</v>
      </c>
      <c r="AZ6" s="168" t="s">
        <v>249</v>
      </c>
      <c r="BA6" s="168" t="s">
        <v>249</v>
      </c>
      <c r="BB6" s="168" t="s">
        <v>249</v>
      </c>
      <c r="BC6" s="168" t="s">
        <v>249</v>
      </c>
      <c r="BD6" s="168"/>
      <c r="BE6" s="168"/>
      <c r="BF6" s="168" t="s">
        <v>249</v>
      </c>
      <c r="BG6" s="168"/>
      <c r="BH6" s="168"/>
    </row>
    <row r="7" spans="1:60" ht="15.5" x14ac:dyDescent="0.35">
      <c r="A7" s="168">
        <v>1987</v>
      </c>
      <c r="B7" s="170">
        <v>2106.67</v>
      </c>
      <c r="C7" s="170">
        <v>90.32</v>
      </c>
      <c r="D7" s="170">
        <v>66.63</v>
      </c>
      <c r="E7" s="170">
        <v>1535.24</v>
      </c>
      <c r="F7" s="170">
        <v>41.57</v>
      </c>
      <c r="G7" s="170">
        <v>93.37</v>
      </c>
      <c r="H7" s="170">
        <v>155.91999999999999</v>
      </c>
      <c r="I7" s="170">
        <v>409.21</v>
      </c>
      <c r="J7" s="170">
        <v>598.02</v>
      </c>
      <c r="K7" s="170">
        <v>1241.23</v>
      </c>
      <c r="L7" s="170">
        <v>1925.15</v>
      </c>
      <c r="M7" s="170">
        <v>5494.85</v>
      </c>
      <c r="N7" s="170">
        <v>878.71</v>
      </c>
      <c r="O7" s="170">
        <v>1582.17</v>
      </c>
      <c r="P7" s="170">
        <v>1415.6</v>
      </c>
      <c r="Q7" s="170">
        <v>2453.54</v>
      </c>
      <c r="R7" s="170"/>
      <c r="S7" s="170">
        <f t="shared" si="0"/>
        <v>3624.9700000000003</v>
      </c>
      <c r="T7" s="170">
        <f t="shared" si="0"/>
        <v>3007.09</v>
      </c>
      <c r="U7" s="170">
        <f t="shared" si="0"/>
        <v>3563.3</v>
      </c>
      <c r="V7" s="170">
        <f t="shared" si="0"/>
        <v>9892.84</v>
      </c>
      <c r="W7" s="170">
        <f t="shared" si="1"/>
        <v>3798.8600000000006</v>
      </c>
      <c r="X7" s="170">
        <f t="shared" si="2"/>
        <v>700.06999999999994</v>
      </c>
      <c r="Y7" s="170">
        <f t="shared" si="3"/>
        <v>9259.25</v>
      </c>
      <c r="Z7" s="170">
        <f t="shared" si="4"/>
        <v>6330.02</v>
      </c>
      <c r="AA7" s="170">
        <f t="shared" si="5"/>
        <v>20088.2</v>
      </c>
      <c r="AB7" s="170"/>
      <c r="AC7" s="170"/>
      <c r="AD7" s="170"/>
      <c r="AE7" s="170"/>
      <c r="AF7" s="170"/>
      <c r="AG7" s="168" t="s">
        <v>249</v>
      </c>
      <c r="AH7" s="168" t="s">
        <v>249</v>
      </c>
      <c r="AI7" s="168" t="s">
        <v>249</v>
      </c>
      <c r="AJ7" s="168" t="s">
        <v>249</v>
      </c>
      <c r="AK7" s="168" t="s">
        <v>249</v>
      </c>
      <c r="AL7" s="168" t="s">
        <v>249</v>
      </c>
      <c r="AM7" s="168" t="s">
        <v>249</v>
      </c>
      <c r="AN7" s="168" t="s">
        <v>249</v>
      </c>
      <c r="AO7" s="168"/>
      <c r="AP7" s="168"/>
      <c r="AQ7" s="168"/>
      <c r="AR7" s="168"/>
      <c r="AS7" s="168"/>
      <c r="AT7" s="168"/>
      <c r="AU7" s="168"/>
      <c r="AV7" s="168"/>
      <c r="AW7" s="168"/>
      <c r="AX7" s="168" t="s">
        <v>249</v>
      </c>
      <c r="AY7" s="168" t="s">
        <v>249</v>
      </c>
      <c r="AZ7" s="168" t="s">
        <v>249</v>
      </c>
      <c r="BA7" s="168" t="s">
        <v>249</v>
      </c>
      <c r="BB7" s="168" t="s">
        <v>249</v>
      </c>
      <c r="BC7" s="168" t="s">
        <v>249</v>
      </c>
      <c r="BD7" s="168"/>
      <c r="BE7" s="168"/>
      <c r="BF7" s="168" t="s">
        <v>249</v>
      </c>
      <c r="BG7" s="168"/>
      <c r="BH7" s="168"/>
    </row>
    <row r="8" spans="1:60" ht="15.5" x14ac:dyDescent="0.35">
      <c r="A8" s="168">
        <v>1989</v>
      </c>
      <c r="B8" s="170">
        <v>2006.58</v>
      </c>
      <c r="C8" s="170">
        <v>335.75</v>
      </c>
      <c r="D8" s="170">
        <v>119.16</v>
      </c>
      <c r="E8" s="170">
        <v>791.97</v>
      </c>
      <c r="F8" s="170">
        <v>171.39</v>
      </c>
      <c r="G8" s="170">
        <v>293.05</v>
      </c>
      <c r="H8" s="170">
        <v>100.55</v>
      </c>
      <c r="I8" s="170">
        <v>991.53</v>
      </c>
      <c r="J8" s="170">
        <v>594.05999999999995</v>
      </c>
      <c r="K8" s="170">
        <v>2020.64</v>
      </c>
      <c r="L8" s="170">
        <v>2556.85</v>
      </c>
      <c r="M8" s="170">
        <v>6636.19</v>
      </c>
      <c r="N8" s="170">
        <v>542.75</v>
      </c>
      <c r="O8" s="170">
        <v>1683.12</v>
      </c>
      <c r="P8" s="170">
        <v>941.92</v>
      </c>
      <c r="Q8" s="170">
        <v>4366.18</v>
      </c>
      <c r="R8" s="170"/>
      <c r="S8" s="170">
        <f t="shared" si="0"/>
        <v>3314.7799999999997</v>
      </c>
      <c r="T8" s="170">
        <f t="shared" si="0"/>
        <v>4332.5599999999995</v>
      </c>
      <c r="U8" s="170">
        <f t="shared" si="0"/>
        <v>3718.48</v>
      </c>
      <c r="V8" s="170">
        <f t="shared" si="0"/>
        <v>12785.869999999999</v>
      </c>
      <c r="W8" s="170">
        <f t="shared" si="1"/>
        <v>3253.46</v>
      </c>
      <c r="X8" s="170">
        <f t="shared" si="2"/>
        <v>1556.52</v>
      </c>
      <c r="Y8" s="170">
        <f t="shared" si="3"/>
        <v>11807.739999999998</v>
      </c>
      <c r="Z8" s="170">
        <f t="shared" si="4"/>
        <v>7533.97</v>
      </c>
      <c r="AA8" s="170">
        <f t="shared" si="5"/>
        <v>24151.69</v>
      </c>
      <c r="AB8" s="170"/>
      <c r="AC8" s="170"/>
      <c r="AD8" s="170"/>
      <c r="AE8" s="170"/>
      <c r="AF8" s="170"/>
      <c r="AG8" s="168" t="s">
        <v>249</v>
      </c>
      <c r="AH8" s="168" t="s">
        <v>249</v>
      </c>
      <c r="AI8" s="168" t="s">
        <v>249</v>
      </c>
      <c r="AJ8" s="168" t="s">
        <v>249</v>
      </c>
      <c r="AK8" s="168" t="s">
        <v>249</v>
      </c>
      <c r="AL8" s="168" t="s">
        <v>249</v>
      </c>
      <c r="AM8" s="168" t="s">
        <v>249</v>
      </c>
      <c r="AN8" s="168" t="s">
        <v>249</v>
      </c>
      <c r="AO8" s="168"/>
      <c r="AP8" s="168"/>
      <c r="AQ8" s="168"/>
      <c r="AR8" s="168"/>
      <c r="AS8" s="168"/>
      <c r="AT8" s="168"/>
      <c r="AU8" s="168"/>
      <c r="AV8" s="168"/>
      <c r="AW8" s="168"/>
      <c r="AX8" s="168" t="s">
        <v>249</v>
      </c>
      <c r="AY8" s="168" t="s">
        <v>249</v>
      </c>
      <c r="AZ8" s="168" t="s">
        <v>249</v>
      </c>
      <c r="BA8" s="168" t="s">
        <v>249</v>
      </c>
      <c r="BB8" s="168" t="s">
        <v>249</v>
      </c>
      <c r="BC8" s="168" t="s">
        <v>249</v>
      </c>
      <c r="BD8" s="168"/>
      <c r="BE8" s="168"/>
      <c r="BF8" s="168" t="s">
        <v>249</v>
      </c>
      <c r="BG8" s="168"/>
      <c r="BH8" s="168"/>
    </row>
    <row r="9" spans="1:60" ht="15.5" x14ac:dyDescent="0.35">
      <c r="A9" s="168">
        <v>1990</v>
      </c>
      <c r="B9" s="170">
        <v>1685.36</v>
      </c>
      <c r="C9" s="170">
        <v>311.44</v>
      </c>
      <c r="D9" s="170">
        <v>159</v>
      </c>
      <c r="E9" s="170">
        <v>1268.02</v>
      </c>
      <c r="F9" s="170">
        <v>138.71</v>
      </c>
      <c r="G9" s="170">
        <v>546.42999999999995</v>
      </c>
      <c r="H9" s="170">
        <v>271.75</v>
      </c>
      <c r="I9" s="170">
        <v>850.43</v>
      </c>
      <c r="J9" s="170">
        <v>1119.6400000000001</v>
      </c>
      <c r="K9" s="170">
        <v>2561.29</v>
      </c>
      <c r="L9" s="170">
        <v>2822.73</v>
      </c>
      <c r="M9" s="170">
        <v>4572.37</v>
      </c>
      <c r="N9" s="170">
        <v>604.6</v>
      </c>
      <c r="O9" s="170">
        <v>2160.63</v>
      </c>
      <c r="P9" s="170">
        <v>720.51</v>
      </c>
      <c r="Q9" s="170">
        <v>4498.7700000000004</v>
      </c>
      <c r="R9" s="170"/>
      <c r="S9" s="170">
        <f t="shared" si="0"/>
        <v>3548.31</v>
      </c>
      <c r="T9" s="170">
        <f t="shared" si="0"/>
        <v>5579.79</v>
      </c>
      <c r="U9" s="170">
        <f t="shared" si="0"/>
        <v>3973.99</v>
      </c>
      <c r="V9" s="170">
        <f t="shared" si="0"/>
        <v>11189.59</v>
      </c>
      <c r="W9" s="170">
        <f t="shared" si="1"/>
        <v>3423.82</v>
      </c>
      <c r="X9" s="170">
        <f t="shared" si="2"/>
        <v>1807.32</v>
      </c>
      <c r="Y9" s="170">
        <f t="shared" si="3"/>
        <v>11076.029999999999</v>
      </c>
      <c r="Z9" s="170">
        <f t="shared" si="4"/>
        <v>7984.51</v>
      </c>
      <c r="AA9" s="170">
        <f t="shared" si="5"/>
        <v>24291.68</v>
      </c>
      <c r="AB9" s="170"/>
      <c r="AC9" s="170"/>
      <c r="AD9" s="170"/>
      <c r="AE9" s="170"/>
      <c r="AF9" s="170"/>
      <c r="AG9" s="168" t="s">
        <v>249</v>
      </c>
      <c r="AH9" s="168" t="s">
        <v>249</v>
      </c>
      <c r="AI9" s="168" t="s">
        <v>249</v>
      </c>
      <c r="AJ9" s="168" t="s">
        <v>249</v>
      </c>
      <c r="AK9" s="168" t="s">
        <v>249</v>
      </c>
      <c r="AL9" s="168" t="s">
        <v>249</v>
      </c>
      <c r="AM9" s="168" t="s">
        <v>249</v>
      </c>
      <c r="AN9" s="168" t="s">
        <v>249</v>
      </c>
      <c r="AO9" s="168"/>
      <c r="AP9" s="168"/>
      <c r="AQ9" s="168"/>
      <c r="AR9" s="168"/>
      <c r="AS9" s="168"/>
      <c r="AT9" s="168"/>
      <c r="AU9" s="168"/>
      <c r="AV9" s="168"/>
      <c r="AW9" s="168"/>
      <c r="AX9" s="168" t="s">
        <v>249</v>
      </c>
      <c r="AY9" s="168" t="s">
        <v>249</v>
      </c>
      <c r="AZ9" s="168" t="s">
        <v>249</v>
      </c>
      <c r="BA9" s="168" t="s">
        <v>249</v>
      </c>
      <c r="BB9" s="168" t="s">
        <v>249</v>
      </c>
      <c r="BC9" s="168" t="s">
        <v>249</v>
      </c>
      <c r="BD9" s="168"/>
      <c r="BE9" s="168"/>
      <c r="BF9" s="168" t="s">
        <v>249</v>
      </c>
      <c r="BG9" s="168"/>
      <c r="BH9" s="168"/>
    </row>
    <row r="10" spans="1:60" ht="15.5" x14ac:dyDescent="0.35">
      <c r="A10" s="168">
        <v>1991</v>
      </c>
      <c r="B10" s="170">
        <v>1578.52</v>
      </c>
      <c r="C10" s="170">
        <v>323.87</v>
      </c>
      <c r="D10" s="170">
        <v>136.16</v>
      </c>
      <c r="E10" s="170">
        <v>1714.52</v>
      </c>
      <c r="F10" s="170">
        <v>313.89999999999998</v>
      </c>
      <c r="G10" s="170">
        <v>153.08000000000001</v>
      </c>
      <c r="H10" s="170">
        <v>201.61</v>
      </c>
      <c r="I10" s="170">
        <v>1138.8800000000001</v>
      </c>
      <c r="J10" s="170">
        <v>445.83</v>
      </c>
      <c r="K10" s="170">
        <v>2295.83</v>
      </c>
      <c r="L10" s="170">
        <v>2668.04</v>
      </c>
      <c r="M10" s="170">
        <v>5670.91</v>
      </c>
      <c r="N10" s="170">
        <v>862.71</v>
      </c>
      <c r="O10" s="170">
        <v>2085.19</v>
      </c>
      <c r="P10" s="170">
        <v>1687.67</v>
      </c>
      <c r="Q10" s="170">
        <v>4348.25</v>
      </c>
      <c r="R10" s="170"/>
      <c r="S10" s="170">
        <f t="shared" si="0"/>
        <v>3200.96</v>
      </c>
      <c r="T10" s="170">
        <f t="shared" si="0"/>
        <v>4857.9699999999993</v>
      </c>
      <c r="U10" s="170">
        <f t="shared" si="0"/>
        <v>4693.4799999999996</v>
      </c>
      <c r="V10" s="170">
        <f t="shared" si="0"/>
        <v>12872.56</v>
      </c>
      <c r="W10" s="170">
        <f t="shared" si="1"/>
        <v>3753.0699999999997</v>
      </c>
      <c r="X10" s="170">
        <f t="shared" si="2"/>
        <v>1807.4700000000003</v>
      </c>
      <c r="Y10" s="170">
        <f t="shared" si="3"/>
        <v>11080.61</v>
      </c>
      <c r="Z10" s="170">
        <f t="shared" si="4"/>
        <v>8983.82</v>
      </c>
      <c r="AA10" s="170">
        <f t="shared" si="5"/>
        <v>25624.97</v>
      </c>
      <c r="AB10" s="170"/>
      <c r="AC10" s="170"/>
      <c r="AD10" s="170"/>
      <c r="AE10" s="170"/>
      <c r="AF10" s="170"/>
      <c r="AG10" s="168" t="s">
        <v>249</v>
      </c>
      <c r="AH10" s="168" t="s">
        <v>249</v>
      </c>
      <c r="AI10" s="168" t="s">
        <v>249</v>
      </c>
      <c r="AJ10" s="168" t="s">
        <v>249</v>
      </c>
      <c r="AK10" s="168" t="s">
        <v>249</v>
      </c>
      <c r="AL10" s="168" t="s">
        <v>249</v>
      </c>
      <c r="AM10" s="168" t="s">
        <v>249</v>
      </c>
      <c r="AN10" s="168" t="s">
        <v>249</v>
      </c>
      <c r="AO10" s="168"/>
      <c r="AP10" s="168"/>
      <c r="AQ10" s="168"/>
      <c r="AR10" s="168"/>
      <c r="AS10" s="168"/>
      <c r="AT10" s="168"/>
      <c r="AU10" s="168"/>
      <c r="AV10" s="168"/>
      <c r="AW10" s="168"/>
      <c r="AX10" s="168" t="s">
        <v>249</v>
      </c>
      <c r="AY10" s="168" t="s">
        <v>249</v>
      </c>
      <c r="AZ10" s="168" t="s">
        <v>249</v>
      </c>
      <c r="BA10" s="168" t="s">
        <v>249</v>
      </c>
      <c r="BB10" s="168" t="s">
        <v>249</v>
      </c>
      <c r="BC10" s="168" t="s">
        <v>249</v>
      </c>
      <c r="BD10" s="168"/>
      <c r="BE10" s="168"/>
      <c r="BF10" s="168" t="s">
        <v>249</v>
      </c>
      <c r="BG10" s="168"/>
      <c r="BH10" s="168"/>
    </row>
    <row r="11" spans="1:60" ht="15.5" x14ac:dyDescent="0.35">
      <c r="A11" s="168">
        <v>1992</v>
      </c>
      <c r="B11" s="170">
        <v>1615.16</v>
      </c>
      <c r="C11" s="170">
        <v>232.47</v>
      </c>
      <c r="D11" s="170">
        <v>188.53</v>
      </c>
      <c r="E11" s="170">
        <v>1173.32</v>
      </c>
      <c r="F11" s="170">
        <v>258.60000000000002</v>
      </c>
      <c r="G11" s="170">
        <v>524.46</v>
      </c>
      <c r="H11" s="170">
        <v>207.86</v>
      </c>
      <c r="I11" s="170">
        <v>978.55</v>
      </c>
      <c r="J11" s="170">
        <v>1077.6600000000001</v>
      </c>
      <c r="K11" s="170">
        <v>4068.87</v>
      </c>
      <c r="L11" s="170">
        <v>5701.92</v>
      </c>
      <c r="M11" s="170">
        <v>3263.44</v>
      </c>
      <c r="N11" s="170">
        <v>881.02</v>
      </c>
      <c r="O11" s="170">
        <v>2473.7199999999998</v>
      </c>
      <c r="P11" s="170">
        <v>1260.83</v>
      </c>
      <c r="Q11" s="170">
        <v>4659.8999999999996</v>
      </c>
      <c r="R11" s="170"/>
      <c r="S11" s="170">
        <f t="shared" si="0"/>
        <v>3832.44</v>
      </c>
      <c r="T11" s="170">
        <f t="shared" si="0"/>
        <v>7299.52</v>
      </c>
      <c r="U11" s="170">
        <f t="shared" si="0"/>
        <v>7359.14</v>
      </c>
      <c r="V11" s="170">
        <f t="shared" si="0"/>
        <v>10075.209999999999</v>
      </c>
      <c r="W11" s="170">
        <f t="shared" si="1"/>
        <v>3209.48</v>
      </c>
      <c r="X11" s="170">
        <f t="shared" si="2"/>
        <v>1969.47</v>
      </c>
      <c r="Y11" s="170">
        <f t="shared" si="3"/>
        <v>14111.890000000001</v>
      </c>
      <c r="Z11" s="170">
        <f t="shared" si="4"/>
        <v>9275.4699999999993</v>
      </c>
      <c r="AA11" s="170">
        <f t="shared" si="5"/>
        <v>28566.309999999998</v>
      </c>
      <c r="AB11" s="170"/>
      <c r="AC11" s="170"/>
      <c r="AD11" s="170"/>
      <c r="AE11" s="170"/>
      <c r="AF11" s="170"/>
      <c r="AG11" s="168" t="s">
        <v>249</v>
      </c>
      <c r="AH11" s="168" t="s">
        <v>249</v>
      </c>
      <c r="AI11" s="168" t="s">
        <v>249</v>
      </c>
      <c r="AJ11" s="168" t="s">
        <v>249</v>
      </c>
      <c r="AK11" s="168" t="s">
        <v>249</v>
      </c>
      <c r="AL11" s="168" t="s">
        <v>249</v>
      </c>
      <c r="AM11" s="168" t="s">
        <v>249</v>
      </c>
      <c r="AN11" s="168" t="s">
        <v>249</v>
      </c>
      <c r="AO11" s="168"/>
      <c r="AP11" s="168"/>
      <c r="AQ11" s="168"/>
      <c r="AR11" s="168"/>
      <c r="AS11" s="168"/>
      <c r="AT11" s="168"/>
      <c r="AU11" s="168"/>
      <c r="AV11" s="168"/>
      <c r="AW11" s="168"/>
      <c r="AX11" s="168" t="s">
        <v>249</v>
      </c>
      <c r="AY11" s="168" t="s">
        <v>249</v>
      </c>
      <c r="AZ11" s="168" t="s">
        <v>249</v>
      </c>
      <c r="BA11" s="168" t="s">
        <v>249</v>
      </c>
      <c r="BB11" s="168" t="s">
        <v>249</v>
      </c>
      <c r="BC11" s="168" t="s">
        <v>249</v>
      </c>
      <c r="BD11" s="168"/>
      <c r="BE11" s="168"/>
      <c r="BF11" s="168" t="s">
        <v>249</v>
      </c>
      <c r="BG11" s="168"/>
      <c r="BH11" s="168"/>
    </row>
    <row r="12" spans="1:60" ht="15.5" x14ac:dyDescent="0.35">
      <c r="A12" s="168">
        <v>1993</v>
      </c>
      <c r="B12" s="170">
        <v>1579.71</v>
      </c>
      <c r="C12" s="170">
        <v>193.72</v>
      </c>
      <c r="D12" s="170">
        <v>247.33</v>
      </c>
      <c r="E12" s="170">
        <v>1194.29</v>
      </c>
      <c r="F12" s="170">
        <v>145.97999999999999</v>
      </c>
      <c r="G12" s="170">
        <v>144.91</v>
      </c>
      <c r="H12" s="170">
        <v>161.56</v>
      </c>
      <c r="I12" s="170">
        <v>1078.82</v>
      </c>
      <c r="J12" s="170">
        <v>1719.17</v>
      </c>
      <c r="K12" s="170">
        <v>7133.11</v>
      </c>
      <c r="L12" s="170">
        <v>3387.92</v>
      </c>
      <c r="M12" s="170">
        <v>2882.57</v>
      </c>
      <c r="N12" s="170">
        <v>1078.25</v>
      </c>
      <c r="O12" s="170">
        <v>2560.9699999999998</v>
      </c>
      <c r="P12" s="170">
        <v>1637.9</v>
      </c>
      <c r="Q12" s="170">
        <v>4441.5</v>
      </c>
      <c r="R12" s="170"/>
      <c r="S12" s="170">
        <f t="shared" si="0"/>
        <v>4523.1100000000006</v>
      </c>
      <c r="T12" s="170">
        <f t="shared" si="0"/>
        <v>10032.709999999999</v>
      </c>
      <c r="U12" s="170">
        <f t="shared" si="0"/>
        <v>5434.71</v>
      </c>
      <c r="V12" s="170">
        <f t="shared" si="0"/>
        <v>9597.18</v>
      </c>
      <c r="W12" s="170">
        <f t="shared" si="1"/>
        <v>3215.05</v>
      </c>
      <c r="X12" s="170">
        <f t="shared" si="2"/>
        <v>1531.27</v>
      </c>
      <c r="Y12" s="170">
        <f t="shared" si="3"/>
        <v>15122.769999999999</v>
      </c>
      <c r="Z12" s="170">
        <f t="shared" si="4"/>
        <v>9718.619999999999</v>
      </c>
      <c r="AA12" s="170">
        <f t="shared" si="5"/>
        <v>29587.709999999995</v>
      </c>
      <c r="AB12" s="170"/>
      <c r="AC12" s="170"/>
      <c r="AD12" s="170"/>
      <c r="AE12" s="170"/>
      <c r="AF12" s="170"/>
      <c r="AG12" s="168" t="s">
        <v>249</v>
      </c>
      <c r="AH12" s="168" t="s">
        <v>249</v>
      </c>
      <c r="AI12" s="168" t="s">
        <v>249</v>
      </c>
      <c r="AJ12" s="168" t="s">
        <v>249</v>
      </c>
      <c r="AK12" s="168" t="s">
        <v>249</v>
      </c>
      <c r="AL12" s="168" t="s">
        <v>249</v>
      </c>
      <c r="AM12" s="168" t="s">
        <v>249</v>
      </c>
      <c r="AN12" s="168" t="s">
        <v>249</v>
      </c>
      <c r="AO12" s="168"/>
      <c r="AP12" s="168"/>
      <c r="AQ12" s="168"/>
      <c r="AR12" s="168"/>
      <c r="AS12" s="168"/>
      <c r="AT12" s="168"/>
      <c r="AU12" s="168"/>
      <c r="AV12" s="168"/>
      <c r="AW12" s="168"/>
      <c r="AX12" s="168" t="s">
        <v>249</v>
      </c>
      <c r="AY12" s="168" t="s">
        <v>249</v>
      </c>
      <c r="AZ12" s="168" t="s">
        <v>249</v>
      </c>
      <c r="BA12" s="168" t="s">
        <v>249</v>
      </c>
      <c r="BB12" s="168" t="s">
        <v>249</v>
      </c>
      <c r="BC12" s="168" t="s">
        <v>249</v>
      </c>
      <c r="BD12" s="168"/>
      <c r="BE12" s="168"/>
      <c r="BF12" s="168" t="s">
        <v>249</v>
      </c>
      <c r="BG12" s="168"/>
      <c r="BH12" s="168"/>
    </row>
    <row r="13" spans="1:60" ht="15.5" x14ac:dyDescent="0.35">
      <c r="A13" s="168">
        <v>1994</v>
      </c>
      <c r="B13" s="170">
        <v>2404.96</v>
      </c>
      <c r="C13" s="170">
        <v>252.39</v>
      </c>
      <c r="D13" s="170">
        <v>148.56</v>
      </c>
      <c r="E13" s="170">
        <v>948.91</v>
      </c>
      <c r="F13" s="170">
        <v>220.2</v>
      </c>
      <c r="G13" s="170">
        <v>153.30000000000001</v>
      </c>
      <c r="H13" s="170">
        <v>85.95</v>
      </c>
      <c r="I13" s="170">
        <v>1191.7</v>
      </c>
      <c r="J13" s="170">
        <v>707.35</v>
      </c>
      <c r="K13" s="170">
        <v>4699.29</v>
      </c>
      <c r="L13" s="170">
        <v>3498.7</v>
      </c>
      <c r="M13" s="170">
        <v>2984.75</v>
      </c>
      <c r="N13" s="170">
        <v>1145.67</v>
      </c>
      <c r="O13" s="170">
        <v>2259.9899999999998</v>
      </c>
      <c r="P13" s="170">
        <v>1407.24</v>
      </c>
      <c r="Q13" s="170">
        <v>4375.6499999999996</v>
      </c>
      <c r="R13" s="170"/>
      <c r="S13" s="170">
        <f t="shared" si="0"/>
        <v>4478.18</v>
      </c>
      <c r="T13" s="170">
        <f t="shared" si="0"/>
        <v>7364.9699999999993</v>
      </c>
      <c r="U13" s="170">
        <f t="shared" si="0"/>
        <v>5140.45</v>
      </c>
      <c r="V13" s="170">
        <f t="shared" si="0"/>
        <v>9501.01</v>
      </c>
      <c r="W13" s="170">
        <f t="shared" si="1"/>
        <v>3754.8199999999997</v>
      </c>
      <c r="X13" s="170">
        <f t="shared" si="2"/>
        <v>1651.15</v>
      </c>
      <c r="Y13" s="170">
        <f t="shared" si="3"/>
        <v>11890.09</v>
      </c>
      <c r="Z13" s="170">
        <f t="shared" si="4"/>
        <v>9188.5499999999993</v>
      </c>
      <c r="AA13" s="170">
        <f t="shared" si="5"/>
        <v>26484.609999999997</v>
      </c>
      <c r="AB13" s="170"/>
      <c r="AC13" s="170"/>
      <c r="AD13" s="170"/>
      <c r="AE13" s="170"/>
      <c r="AF13" s="170"/>
      <c r="AG13" s="168" t="s">
        <v>249</v>
      </c>
      <c r="AH13" s="168" t="s">
        <v>249</v>
      </c>
      <c r="AI13" s="168" t="s">
        <v>249</v>
      </c>
      <c r="AJ13" s="168" t="s">
        <v>249</v>
      </c>
      <c r="AK13" s="168" t="s">
        <v>249</v>
      </c>
      <c r="AL13" s="168" t="s">
        <v>249</v>
      </c>
      <c r="AM13" s="168" t="s">
        <v>249</v>
      </c>
      <c r="AN13" s="168" t="s">
        <v>249</v>
      </c>
      <c r="AO13" s="168"/>
      <c r="AP13" s="168"/>
      <c r="AQ13" s="168"/>
      <c r="AR13" s="168"/>
      <c r="AS13" s="168"/>
      <c r="AT13" s="168"/>
      <c r="AU13" s="168"/>
      <c r="AV13" s="168"/>
      <c r="AW13" s="168"/>
      <c r="AX13" s="168" t="s">
        <v>249</v>
      </c>
      <c r="AY13" s="168" t="s">
        <v>249</v>
      </c>
      <c r="AZ13" s="168" t="s">
        <v>249</v>
      </c>
      <c r="BA13" s="168" t="s">
        <v>249</v>
      </c>
      <c r="BB13" s="168" t="s">
        <v>249</v>
      </c>
      <c r="BC13" s="168" t="s">
        <v>249</v>
      </c>
      <c r="BD13" s="168"/>
      <c r="BE13" s="168"/>
      <c r="BF13" s="168" t="s">
        <v>249</v>
      </c>
      <c r="BG13" s="168"/>
      <c r="BH13" s="168"/>
    </row>
    <row r="14" spans="1:60" ht="15.5" x14ac:dyDescent="0.35">
      <c r="A14" s="168">
        <v>1995</v>
      </c>
      <c r="B14" s="170">
        <v>1657.68</v>
      </c>
      <c r="C14" s="170">
        <v>243.52</v>
      </c>
      <c r="D14" s="170">
        <v>106.93</v>
      </c>
      <c r="E14" s="170">
        <v>784.19</v>
      </c>
      <c r="F14" s="170">
        <v>98.44</v>
      </c>
      <c r="G14" s="170">
        <v>273.85000000000002</v>
      </c>
      <c r="H14" s="170">
        <v>109.55</v>
      </c>
      <c r="I14" s="170">
        <v>970.59</v>
      </c>
      <c r="J14" s="170">
        <v>993.88</v>
      </c>
      <c r="K14" s="170">
        <v>4276.83</v>
      </c>
      <c r="L14" s="170">
        <v>1769.7</v>
      </c>
      <c r="M14" s="170">
        <v>4251.6400000000003</v>
      </c>
      <c r="N14" s="170">
        <v>1453.03</v>
      </c>
      <c r="O14" s="170">
        <v>1614.28</v>
      </c>
      <c r="P14" s="170">
        <v>935.71</v>
      </c>
      <c r="Q14" s="170">
        <v>4711.97</v>
      </c>
      <c r="R14" s="170"/>
      <c r="S14" s="170">
        <f t="shared" si="0"/>
        <v>4203.03</v>
      </c>
      <c r="T14" s="170">
        <f t="shared" si="0"/>
        <v>6408.48</v>
      </c>
      <c r="U14" s="170">
        <f t="shared" si="0"/>
        <v>2921.8900000000003</v>
      </c>
      <c r="V14" s="170">
        <f t="shared" si="0"/>
        <v>10718.39</v>
      </c>
      <c r="W14" s="170">
        <f t="shared" si="1"/>
        <v>2792.32</v>
      </c>
      <c r="X14" s="170">
        <f t="shared" si="2"/>
        <v>1452.43</v>
      </c>
      <c r="Y14" s="170">
        <f t="shared" si="3"/>
        <v>11292.05</v>
      </c>
      <c r="Z14" s="170">
        <f t="shared" si="4"/>
        <v>8714.99</v>
      </c>
      <c r="AA14" s="170">
        <f t="shared" si="5"/>
        <v>24251.79</v>
      </c>
      <c r="AB14" s="170"/>
      <c r="AC14" s="170"/>
      <c r="AD14" s="170"/>
      <c r="AE14" s="170"/>
      <c r="AF14" s="170"/>
      <c r="AG14" s="168" t="s">
        <v>249</v>
      </c>
      <c r="AH14" s="168" t="s">
        <v>249</v>
      </c>
      <c r="AI14" s="168" t="s">
        <v>249</v>
      </c>
      <c r="AJ14" s="168" t="s">
        <v>249</v>
      </c>
      <c r="AK14" s="168" t="s">
        <v>249</v>
      </c>
      <c r="AL14" s="168" t="s">
        <v>249</v>
      </c>
      <c r="AM14" s="168" t="s">
        <v>249</v>
      </c>
      <c r="AN14" s="168" t="s">
        <v>249</v>
      </c>
      <c r="AO14" s="168"/>
      <c r="AP14" s="168"/>
      <c r="AQ14" s="168"/>
      <c r="AR14" s="168"/>
      <c r="AS14" s="168"/>
      <c r="AT14" s="168"/>
      <c r="AU14" s="168"/>
      <c r="AV14" s="168"/>
      <c r="AW14" s="168"/>
      <c r="AX14" s="168" t="s">
        <v>249</v>
      </c>
      <c r="AY14" s="168" t="s">
        <v>249</v>
      </c>
      <c r="AZ14" s="168" t="s">
        <v>249</v>
      </c>
      <c r="BA14" s="168" t="s">
        <v>249</v>
      </c>
      <c r="BB14" s="168" t="s">
        <v>249</v>
      </c>
      <c r="BC14" s="168" t="s">
        <v>249</v>
      </c>
      <c r="BD14" s="168"/>
      <c r="BE14" s="168"/>
      <c r="BF14" s="168" t="s">
        <v>249</v>
      </c>
      <c r="BG14" s="168"/>
      <c r="BH14" s="168"/>
    </row>
    <row r="15" spans="1:60" ht="15.5" x14ac:dyDescent="0.35">
      <c r="A15" s="168">
        <v>1996</v>
      </c>
      <c r="B15" s="170">
        <v>1813.68</v>
      </c>
      <c r="C15" s="170">
        <v>318.19</v>
      </c>
      <c r="D15" s="170">
        <v>244.18</v>
      </c>
      <c r="E15" s="170">
        <v>582.65</v>
      </c>
      <c r="F15" s="170">
        <v>95.4</v>
      </c>
      <c r="G15" s="170">
        <v>304.17</v>
      </c>
      <c r="H15" s="170">
        <v>190.53</v>
      </c>
      <c r="I15" s="170">
        <v>1108.8399999999999</v>
      </c>
      <c r="J15" s="170">
        <v>1089.21</v>
      </c>
      <c r="K15" s="170">
        <v>3226.8</v>
      </c>
      <c r="L15" s="170">
        <v>3296.97</v>
      </c>
      <c r="M15" s="170">
        <v>4534.12</v>
      </c>
      <c r="N15" s="170">
        <v>1143.75</v>
      </c>
      <c r="O15" s="170">
        <v>1800.6</v>
      </c>
      <c r="P15" s="170">
        <v>1207.67</v>
      </c>
      <c r="Q15" s="170">
        <v>4738.83</v>
      </c>
      <c r="R15" s="170"/>
      <c r="S15" s="170">
        <f t="shared" si="0"/>
        <v>4142.04</v>
      </c>
      <c r="T15" s="170">
        <f t="shared" si="0"/>
        <v>5649.76</v>
      </c>
      <c r="U15" s="170">
        <f t="shared" si="0"/>
        <v>4939.3500000000004</v>
      </c>
      <c r="V15" s="170">
        <f t="shared" si="0"/>
        <v>10964.439999999999</v>
      </c>
      <c r="W15" s="170">
        <f t="shared" si="1"/>
        <v>2958.7</v>
      </c>
      <c r="X15" s="170">
        <f t="shared" si="2"/>
        <v>1698.94</v>
      </c>
      <c r="Y15" s="170">
        <f t="shared" si="3"/>
        <v>12147.099999999999</v>
      </c>
      <c r="Z15" s="170">
        <f t="shared" si="4"/>
        <v>8890.85</v>
      </c>
      <c r="AA15" s="170">
        <f t="shared" si="5"/>
        <v>25695.589999999997</v>
      </c>
      <c r="AB15" s="170"/>
      <c r="AC15" s="170"/>
      <c r="AD15" s="170"/>
      <c r="AE15" s="170"/>
      <c r="AF15" s="170"/>
      <c r="AG15" s="168" t="s">
        <v>249</v>
      </c>
      <c r="AH15" s="168" t="s">
        <v>249</v>
      </c>
      <c r="AI15" s="168" t="s">
        <v>249</v>
      </c>
      <c r="AJ15" s="168" t="s">
        <v>249</v>
      </c>
      <c r="AK15" s="168" t="s">
        <v>249</v>
      </c>
      <c r="AL15" s="168" t="s">
        <v>249</v>
      </c>
      <c r="AM15" s="168" t="s">
        <v>249</v>
      </c>
      <c r="AN15" s="168" t="s">
        <v>249</v>
      </c>
      <c r="AO15" s="168"/>
      <c r="AP15" s="168"/>
      <c r="AQ15" s="168"/>
      <c r="AR15" s="168"/>
      <c r="AS15" s="168"/>
      <c r="AT15" s="168"/>
      <c r="AU15" s="168"/>
      <c r="AV15" s="168"/>
      <c r="AW15" s="168"/>
      <c r="AX15" s="168" t="s">
        <v>249</v>
      </c>
      <c r="AY15" s="168" t="s">
        <v>249</v>
      </c>
      <c r="AZ15" s="168" t="s">
        <v>249</v>
      </c>
      <c r="BA15" s="168" t="s">
        <v>249</v>
      </c>
      <c r="BB15" s="168" t="s">
        <v>249</v>
      </c>
      <c r="BC15" s="168" t="s">
        <v>249</v>
      </c>
      <c r="BD15" s="168"/>
      <c r="BE15" s="168"/>
      <c r="BF15" s="168" t="s">
        <v>249</v>
      </c>
      <c r="BG15" s="168"/>
      <c r="BH15" s="168"/>
    </row>
    <row r="16" spans="1:60" ht="15.5" x14ac:dyDescent="0.35">
      <c r="A16" s="168">
        <v>1997</v>
      </c>
      <c r="B16" s="170">
        <v>1947.44</v>
      </c>
      <c r="C16" s="170">
        <v>347.91</v>
      </c>
      <c r="D16" s="170">
        <v>108.71</v>
      </c>
      <c r="E16" s="170">
        <v>871.7</v>
      </c>
      <c r="F16" s="170">
        <v>266.54000000000002</v>
      </c>
      <c r="G16" s="170">
        <v>467.11</v>
      </c>
      <c r="H16" s="170">
        <v>250.55</v>
      </c>
      <c r="I16" s="170">
        <v>1355.31</v>
      </c>
      <c r="J16" s="170">
        <v>1735.93</v>
      </c>
      <c r="K16" s="170">
        <v>2838.93</v>
      </c>
      <c r="L16" s="170">
        <v>1847.04</v>
      </c>
      <c r="M16" s="170">
        <v>6817.29</v>
      </c>
      <c r="N16" s="170">
        <v>1788.41</v>
      </c>
      <c r="O16" s="170">
        <v>1547.59</v>
      </c>
      <c r="P16" s="170">
        <v>951.06</v>
      </c>
      <c r="Q16" s="170">
        <v>4890.22</v>
      </c>
      <c r="R16" s="170"/>
      <c r="S16" s="170">
        <f t="shared" si="0"/>
        <v>5738.32</v>
      </c>
      <c r="T16" s="170">
        <f t="shared" si="0"/>
        <v>5201.54</v>
      </c>
      <c r="U16" s="170">
        <f t="shared" si="0"/>
        <v>3157.36</v>
      </c>
      <c r="V16" s="170">
        <f t="shared" si="0"/>
        <v>13934.52</v>
      </c>
      <c r="W16" s="170">
        <f t="shared" si="1"/>
        <v>3275.76</v>
      </c>
      <c r="X16" s="170">
        <f t="shared" si="2"/>
        <v>2339.5100000000002</v>
      </c>
      <c r="Y16" s="170">
        <f t="shared" si="3"/>
        <v>13239.189999999999</v>
      </c>
      <c r="Z16" s="170">
        <f t="shared" si="4"/>
        <v>9177.2799999999988</v>
      </c>
      <c r="AA16" s="170">
        <f t="shared" si="5"/>
        <v>28031.739999999998</v>
      </c>
      <c r="AB16" s="170"/>
      <c r="AC16" s="170"/>
      <c r="AD16" s="170"/>
      <c r="AE16" s="170"/>
      <c r="AF16" s="170"/>
      <c r="AG16" s="168" t="s">
        <v>249</v>
      </c>
      <c r="AH16" s="168" t="s">
        <v>249</v>
      </c>
      <c r="AI16" s="168" t="s">
        <v>249</v>
      </c>
      <c r="AJ16" s="168" t="s">
        <v>249</v>
      </c>
      <c r="AK16" s="168" t="s">
        <v>249</v>
      </c>
      <c r="AL16" s="168" t="s">
        <v>249</v>
      </c>
      <c r="AM16" s="168" t="s">
        <v>249</v>
      </c>
      <c r="AN16" s="168" t="s">
        <v>249</v>
      </c>
      <c r="AO16" s="168"/>
      <c r="AP16" s="168"/>
      <c r="AQ16" s="168"/>
      <c r="AR16" s="168"/>
      <c r="AS16" s="168"/>
      <c r="AT16" s="168"/>
      <c r="AU16" s="168"/>
      <c r="AV16" s="168"/>
      <c r="AW16" s="168"/>
      <c r="AX16" s="168" t="s">
        <v>249</v>
      </c>
      <c r="AY16" s="168" t="s">
        <v>249</v>
      </c>
      <c r="AZ16" s="168" t="s">
        <v>249</v>
      </c>
      <c r="BA16" s="168" t="s">
        <v>249</v>
      </c>
      <c r="BB16" s="168" t="s">
        <v>249</v>
      </c>
      <c r="BC16" s="168" t="s">
        <v>249</v>
      </c>
      <c r="BD16" s="168"/>
      <c r="BE16" s="168"/>
      <c r="BF16" s="168" t="s">
        <v>249</v>
      </c>
      <c r="BG16" s="168"/>
      <c r="BH16" s="168"/>
    </row>
    <row r="17" spans="1:60" ht="15.5" x14ac:dyDescent="0.35">
      <c r="A17" s="168">
        <v>1998</v>
      </c>
      <c r="B17" s="170">
        <v>1978.34</v>
      </c>
      <c r="C17" s="170">
        <v>364.4</v>
      </c>
      <c r="D17" s="170">
        <v>162.19999999999999</v>
      </c>
      <c r="E17" s="170">
        <v>1311.2</v>
      </c>
      <c r="F17" s="170">
        <v>581.41999999999996</v>
      </c>
      <c r="G17" s="170">
        <v>410.01</v>
      </c>
      <c r="H17" s="170">
        <v>84.35</v>
      </c>
      <c r="I17" s="170">
        <v>2285.0700000000002</v>
      </c>
      <c r="J17" s="170">
        <v>1330.37</v>
      </c>
      <c r="K17" s="170">
        <v>2075.58</v>
      </c>
      <c r="L17" s="170">
        <v>1575.51</v>
      </c>
      <c r="M17" s="170">
        <v>5157.95</v>
      </c>
      <c r="N17" s="170">
        <v>1426.51</v>
      </c>
      <c r="O17" s="170">
        <v>2168.71</v>
      </c>
      <c r="P17" s="170">
        <v>766.4</v>
      </c>
      <c r="Q17" s="170">
        <v>4026.12</v>
      </c>
      <c r="R17" s="170"/>
      <c r="S17" s="170">
        <f t="shared" si="0"/>
        <v>5316.6399999999994</v>
      </c>
      <c r="T17" s="170">
        <f t="shared" si="0"/>
        <v>5018.7</v>
      </c>
      <c r="U17" s="170">
        <f t="shared" si="0"/>
        <v>2588.46</v>
      </c>
      <c r="V17" s="170">
        <f t="shared" si="0"/>
        <v>12780.34</v>
      </c>
      <c r="W17" s="170">
        <f t="shared" si="1"/>
        <v>3816.1399999999994</v>
      </c>
      <c r="X17" s="170">
        <f t="shared" si="2"/>
        <v>3360.8500000000004</v>
      </c>
      <c r="Y17" s="170">
        <f t="shared" si="3"/>
        <v>10139.41</v>
      </c>
      <c r="Z17" s="170">
        <f t="shared" si="4"/>
        <v>8387.74</v>
      </c>
      <c r="AA17" s="170">
        <f t="shared" si="5"/>
        <v>25704.14</v>
      </c>
      <c r="AB17" s="170"/>
      <c r="AC17" s="170"/>
      <c r="AD17" s="170"/>
      <c r="AE17" s="170"/>
      <c r="AF17" s="170"/>
      <c r="AG17" s="168" t="s">
        <v>249</v>
      </c>
      <c r="AH17" s="168" t="s">
        <v>249</v>
      </c>
      <c r="AI17" s="168" t="s">
        <v>249</v>
      </c>
      <c r="AJ17" s="168" t="s">
        <v>249</v>
      </c>
      <c r="AK17" s="168" t="s">
        <v>249</v>
      </c>
      <c r="AL17" s="168" t="s">
        <v>249</v>
      </c>
      <c r="AM17" s="168" t="s">
        <v>249</v>
      </c>
      <c r="AN17" s="168" t="s">
        <v>249</v>
      </c>
      <c r="AO17" s="168"/>
      <c r="AP17" s="168"/>
      <c r="AQ17" s="168"/>
      <c r="AR17" s="168"/>
      <c r="AS17" s="168"/>
      <c r="AT17" s="168"/>
      <c r="AU17" s="168"/>
      <c r="AV17" s="168"/>
      <c r="AW17" s="168"/>
      <c r="AX17" s="168" t="s">
        <v>249</v>
      </c>
      <c r="AY17" s="168" t="s">
        <v>249</v>
      </c>
      <c r="AZ17" s="168" t="s">
        <v>249</v>
      </c>
      <c r="BA17" s="168" t="s">
        <v>249</v>
      </c>
      <c r="BB17" s="168" t="s">
        <v>249</v>
      </c>
      <c r="BC17" s="168" t="s">
        <v>249</v>
      </c>
      <c r="BD17" s="168"/>
      <c r="BE17" s="168"/>
      <c r="BF17" s="168" t="s">
        <v>249</v>
      </c>
      <c r="BG17" s="168"/>
      <c r="BH17" s="168"/>
    </row>
    <row r="18" spans="1:60" ht="15.5" x14ac:dyDescent="0.35">
      <c r="A18" s="168">
        <v>1999</v>
      </c>
      <c r="B18" s="170">
        <v>1974.82</v>
      </c>
      <c r="C18" s="170">
        <v>510.08</v>
      </c>
      <c r="D18" s="170">
        <v>222.28</v>
      </c>
      <c r="E18" s="170">
        <v>1365.22</v>
      </c>
      <c r="F18" s="170">
        <v>355.76</v>
      </c>
      <c r="G18" s="170">
        <v>430.94</v>
      </c>
      <c r="H18" s="170">
        <v>164.28</v>
      </c>
      <c r="I18" s="170">
        <v>1021.97</v>
      </c>
      <c r="J18" s="170">
        <v>1753.7</v>
      </c>
      <c r="K18" s="170">
        <v>3784.79</v>
      </c>
      <c r="L18" s="170">
        <v>2589.21</v>
      </c>
      <c r="M18" s="170">
        <v>4492.4399999999996</v>
      </c>
      <c r="N18" s="170">
        <v>1347.64</v>
      </c>
      <c r="O18" s="170">
        <v>1238.08</v>
      </c>
      <c r="P18" s="170">
        <v>926.76</v>
      </c>
      <c r="Q18" s="170">
        <v>4011.85</v>
      </c>
      <c r="R18" s="170"/>
      <c r="S18" s="170">
        <f t="shared" si="0"/>
        <v>5431.92</v>
      </c>
      <c r="T18" s="170">
        <f t="shared" si="0"/>
        <v>5963.8899999999994</v>
      </c>
      <c r="U18" s="170">
        <f t="shared" si="0"/>
        <v>3902.5299999999997</v>
      </c>
      <c r="V18" s="170">
        <f t="shared" si="0"/>
        <v>10891.48</v>
      </c>
      <c r="W18" s="170">
        <f t="shared" si="1"/>
        <v>4072.4000000000005</v>
      </c>
      <c r="X18" s="170">
        <f t="shared" si="2"/>
        <v>1972.95</v>
      </c>
      <c r="Y18" s="170">
        <f t="shared" si="3"/>
        <v>12620.14</v>
      </c>
      <c r="Z18" s="170">
        <f t="shared" si="4"/>
        <v>7524.33</v>
      </c>
      <c r="AA18" s="170">
        <f t="shared" si="5"/>
        <v>26189.82</v>
      </c>
      <c r="AB18" s="170">
        <v>231.33566647858598</v>
      </c>
      <c r="AC18" s="170">
        <v>990.27771798085416</v>
      </c>
      <c r="AD18" s="170">
        <v>147.02145904831215</v>
      </c>
      <c r="AE18" s="170">
        <v>0</v>
      </c>
      <c r="AF18" s="170">
        <v>1368.6348435077523</v>
      </c>
      <c r="AG18" s="168" t="s">
        <v>249</v>
      </c>
      <c r="AH18" s="168" t="s">
        <v>249</v>
      </c>
      <c r="AI18" s="168" t="s">
        <v>249</v>
      </c>
      <c r="AJ18" s="168" t="s">
        <v>249</v>
      </c>
      <c r="AK18" s="168" t="s">
        <v>249</v>
      </c>
      <c r="AL18" s="168" t="s">
        <v>249</v>
      </c>
      <c r="AM18" s="168" t="s">
        <v>249</v>
      </c>
      <c r="AN18" s="168" t="s">
        <v>249</v>
      </c>
      <c r="AO18" s="168"/>
      <c r="AP18" s="168"/>
      <c r="AQ18" s="168"/>
      <c r="AR18" s="168"/>
      <c r="AS18" s="168"/>
      <c r="AT18" s="168"/>
      <c r="AU18" s="168"/>
      <c r="AV18" s="168"/>
      <c r="AW18" s="168"/>
      <c r="AX18" s="168" t="s">
        <v>249</v>
      </c>
      <c r="AY18" s="168" t="s">
        <v>249</v>
      </c>
      <c r="AZ18" s="168" t="s">
        <v>249</v>
      </c>
      <c r="BA18" s="168" t="s">
        <v>249</v>
      </c>
      <c r="BB18" s="168" t="s">
        <v>249</v>
      </c>
      <c r="BC18" s="168" t="s">
        <v>249</v>
      </c>
      <c r="BD18" s="168"/>
      <c r="BE18" s="168"/>
      <c r="BF18" s="168" t="s">
        <v>249</v>
      </c>
      <c r="BG18" s="168"/>
      <c r="BH18" s="168"/>
    </row>
    <row r="19" spans="1:60" ht="15.5" x14ac:dyDescent="0.35">
      <c r="A19" s="168">
        <v>2000</v>
      </c>
      <c r="B19" s="170">
        <v>1977.34</v>
      </c>
      <c r="C19" s="170">
        <v>968.16</v>
      </c>
      <c r="D19" s="170">
        <v>161.96</v>
      </c>
      <c r="E19" s="170">
        <v>2029.12</v>
      </c>
      <c r="F19" s="170">
        <v>1285.8900000000001</v>
      </c>
      <c r="G19" s="170">
        <v>861.09</v>
      </c>
      <c r="H19" s="170">
        <v>544.1</v>
      </c>
      <c r="I19" s="170">
        <v>1963.18</v>
      </c>
      <c r="J19" s="170">
        <v>1121.5899999999999</v>
      </c>
      <c r="K19" s="170">
        <v>2144.04</v>
      </c>
      <c r="L19" s="170">
        <v>2033.75</v>
      </c>
      <c r="M19" s="170">
        <v>5142.47</v>
      </c>
      <c r="N19" s="170">
        <v>1121.6400000000001</v>
      </c>
      <c r="O19" s="170">
        <v>1306.54</v>
      </c>
      <c r="P19" s="170">
        <v>761.38</v>
      </c>
      <c r="Q19" s="170">
        <v>4563.8599999999997</v>
      </c>
      <c r="R19" s="170"/>
      <c r="S19" s="170">
        <f t="shared" si="0"/>
        <v>5506.46</v>
      </c>
      <c r="T19" s="170">
        <f t="shared" si="0"/>
        <v>5279.83</v>
      </c>
      <c r="U19" s="170">
        <f t="shared" si="0"/>
        <v>3501.19</v>
      </c>
      <c r="V19" s="170">
        <f t="shared" si="0"/>
        <v>13698.630000000001</v>
      </c>
      <c r="W19" s="170">
        <f t="shared" si="1"/>
        <v>5136.58</v>
      </c>
      <c r="X19" s="170">
        <f t="shared" si="2"/>
        <v>4654.26</v>
      </c>
      <c r="Y19" s="170">
        <f t="shared" si="3"/>
        <v>10441.85</v>
      </c>
      <c r="Z19" s="170">
        <f t="shared" si="4"/>
        <v>7753.42</v>
      </c>
      <c r="AA19" s="170">
        <f t="shared" si="5"/>
        <v>27986.11</v>
      </c>
      <c r="AB19" s="170"/>
      <c r="AC19" s="170"/>
      <c r="AD19" s="170"/>
      <c r="AE19" s="170"/>
      <c r="AF19" s="170"/>
      <c r="AG19" s="168"/>
      <c r="AH19" s="168"/>
      <c r="AI19" s="168"/>
      <c r="AJ19" s="168"/>
      <c r="AK19" s="168"/>
      <c r="AL19" s="168"/>
      <c r="AM19" s="168"/>
      <c r="AN19" s="168"/>
      <c r="AO19" s="168"/>
      <c r="AP19" s="168"/>
      <c r="AQ19" s="168"/>
      <c r="AR19" s="168"/>
      <c r="AS19" s="168"/>
      <c r="AT19" s="168"/>
      <c r="AU19" s="168"/>
      <c r="AV19" s="168"/>
      <c r="AW19" s="168"/>
      <c r="AX19" s="168" t="s">
        <v>130</v>
      </c>
      <c r="AY19" s="168" t="s">
        <v>130</v>
      </c>
      <c r="AZ19" s="168" t="s">
        <v>130</v>
      </c>
      <c r="BA19" s="168" t="s">
        <v>130</v>
      </c>
      <c r="BB19" s="168"/>
      <c r="BC19" s="168"/>
      <c r="BD19" s="168"/>
      <c r="BE19" s="168"/>
      <c r="BF19" s="168"/>
      <c r="BG19" s="168"/>
      <c r="BH19" s="168"/>
    </row>
    <row r="20" spans="1:60" ht="15.5" x14ac:dyDescent="0.35">
      <c r="A20" s="168">
        <v>2001</v>
      </c>
      <c r="B20" s="170">
        <v>1109.0899999999999</v>
      </c>
      <c r="C20" s="170">
        <v>1043.21</v>
      </c>
      <c r="D20" s="170">
        <v>436.6</v>
      </c>
      <c r="E20" s="170">
        <v>1643.18</v>
      </c>
      <c r="F20" s="170">
        <v>414.5</v>
      </c>
      <c r="G20" s="170">
        <v>450.98</v>
      </c>
      <c r="H20" s="170">
        <v>436</v>
      </c>
      <c r="I20" s="170">
        <v>1623.92</v>
      </c>
      <c r="J20" s="170">
        <v>1023.74</v>
      </c>
      <c r="K20" s="170">
        <v>2974</v>
      </c>
      <c r="L20" s="170">
        <v>4452.9399999999996</v>
      </c>
      <c r="M20" s="170">
        <v>7622.58</v>
      </c>
      <c r="N20" s="170">
        <v>702.83</v>
      </c>
      <c r="O20" s="170">
        <v>1118.6400000000001</v>
      </c>
      <c r="P20" s="170">
        <v>987.7</v>
      </c>
      <c r="Q20" s="170">
        <v>5480.14</v>
      </c>
      <c r="R20" s="170"/>
      <c r="S20" s="170">
        <f t="shared" si="0"/>
        <v>3250.16</v>
      </c>
      <c r="T20" s="170">
        <f t="shared" si="0"/>
        <v>5586.8300000000008</v>
      </c>
      <c r="U20" s="170">
        <f t="shared" si="0"/>
        <v>6313.24</v>
      </c>
      <c r="V20" s="170">
        <f t="shared" si="0"/>
        <v>16369.82</v>
      </c>
      <c r="W20" s="170">
        <f t="shared" si="1"/>
        <v>4232.08</v>
      </c>
      <c r="X20" s="170">
        <f t="shared" si="2"/>
        <v>2925.4</v>
      </c>
      <c r="Y20" s="170">
        <f t="shared" si="3"/>
        <v>16073.26</v>
      </c>
      <c r="Z20" s="170">
        <f t="shared" si="4"/>
        <v>8289.3100000000013</v>
      </c>
      <c r="AA20" s="170">
        <f t="shared" si="5"/>
        <v>31520.05</v>
      </c>
      <c r="AB20" s="170">
        <v>847.11115096342792</v>
      </c>
      <c r="AC20" s="170">
        <v>2155.2518847768988</v>
      </c>
      <c r="AD20" s="170">
        <v>42.952611464376069</v>
      </c>
      <c r="AE20" s="170">
        <v>0</v>
      </c>
      <c r="AF20" s="170">
        <v>3045.3156472047026</v>
      </c>
      <c r="AG20" s="168" t="s">
        <v>249</v>
      </c>
      <c r="AH20" s="168" t="s">
        <v>249</v>
      </c>
      <c r="AI20" s="168" t="s">
        <v>249</v>
      </c>
      <c r="AJ20" s="168" t="s">
        <v>249</v>
      </c>
      <c r="AK20" s="168" t="s">
        <v>249</v>
      </c>
      <c r="AL20" s="168" t="s">
        <v>249</v>
      </c>
      <c r="AM20" s="168" t="s">
        <v>249</v>
      </c>
      <c r="AN20" s="168" t="s">
        <v>249</v>
      </c>
      <c r="AO20" s="168" t="s">
        <v>249</v>
      </c>
      <c r="AP20" s="168" t="s">
        <v>249</v>
      </c>
      <c r="AQ20" s="168" t="s">
        <v>249</v>
      </c>
      <c r="AR20" s="168" t="s">
        <v>249</v>
      </c>
      <c r="AS20" s="168"/>
      <c r="AT20" s="168"/>
      <c r="AU20" s="168"/>
      <c r="AV20" s="168"/>
      <c r="AW20" s="168"/>
      <c r="AX20" s="168" t="s">
        <v>249</v>
      </c>
      <c r="AY20" s="168" t="s">
        <v>249</v>
      </c>
      <c r="AZ20" s="168" t="s">
        <v>249</v>
      </c>
      <c r="BA20" s="168" t="s">
        <v>249</v>
      </c>
      <c r="BB20" s="168" t="s">
        <v>249</v>
      </c>
      <c r="BC20" s="168" t="s">
        <v>249</v>
      </c>
      <c r="BD20" s="168" t="s">
        <v>249</v>
      </c>
      <c r="BE20" s="168"/>
      <c r="BF20" s="168" t="s">
        <v>249</v>
      </c>
      <c r="BG20" s="168"/>
      <c r="BH20" s="168"/>
    </row>
    <row r="21" spans="1:60" ht="15.5" x14ac:dyDescent="0.35">
      <c r="A21" s="168">
        <v>2002</v>
      </c>
      <c r="B21" s="170">
        <v>511.49</v>
      </c>
      <c r="C21" s="170">
        <v>1968.88</v>
      </c>
      <c r="D21" s="170">
        <v>1330.68</v>
      </c>
      <c r="E21" s="170">
        <v>2199.17</v>
      </c>
      <c r="F21" s="170">
        <v>295.91000000000003</v>
      </c>
      <c r="G21" s="170">
        <v>909.22</v>
      </c>
      <c r="H21" s="170">
        <v>323.94</v>
      </c>
      <c r="I21" s="170">
        <v>818.21</v>
      </c>
      <c r="J21" s="170">
        <v>1502.8</v>
      </c>
      <c r="K21" s="170">
        <v>3006.67</v>
      </c>
      <c r="L21" s="170">
        <v>7618.38</v>
      </c>
      <c r="M21" s="170">
        <v>7476.38</v>
      </c>
      <c r="N21" s="170">
        <v>492.29</v>
      </c>
      <c r="O21" s="170">
        <v>1510.01</v>
      </c>
      <c r="P21" s="170">
        <v>1602.83</v>
      </c>
      <c r="Q21" s="170">
        <v>4716.2</v>
      </c>
      <c r="R21" s="170"/>
      <c r="S21" s="170">
        <f t="shared" si="0"/>
        <v>2802.49</v>
      </c>
      <c r="T21" s="170">
        <f t="shared" si="0"/>
        <v>7394.7800000000007</v>
      </c>
      <c r="U21" s="170">
        <f t="shared" si="0"/>
        <v>10875.83</v>
      </c>
      <c r="V21" s="170">
        <f t="shared" si="0"/>
        <v>15209.96</v>
      </c>
      <c r="W21" s="170">
        <f t="shared" si="1"/>
        <v>6010.22</v>
      </c>
      <c r="X21" s="170">
        <f t="shared" si="2"/>
        <v>2347.2800000000002</v>
      </c>
      <c r="Y21" s="170">
        <f t="shared" si="3"/>
        <v>19604.23</v>
      </c>
      <c r="Z21" s="170">
        <f t="shared" si="4"/>
        <v>8321.33</v>
      </c>
      <c r="AA21" s="170">
        <f t="shared" si="5"/>
        <v>36283.06</v>
      </c>
      <c r="AB21" s="170"/>
      <c r="AC21" s="170"/>
      <c r="AD21" s="170"/>
      <c r="AE21" s="170"/>
      <c r="AF21" s="170"/>
      <c r="AG21" s="168"/>
      <c r="AH21" s="168"/>
      <c r="AI21" s="168"/>
      <c r="AJ21" s="168"/>
      <c r="AK21" s="168"/>
      <c r="AL21" s="168"/>
      <c r="AM21" s="168"/>
      <c r="AN21" s="168"/>
      <c r="AO21" s="168"/>
      <c r="AP21" s="168"/>
      <c r="AQ21" s="168"/>
      <c r="AR21" s="168"/>
      <c r="AS21" s="168"/>
      <c r="AT21" s="168"/>
      <c r="AU21" s="168"/>
      <c r="AV21" s="168"/>
      <c r="AW21" s="168"/>
      <c r="AX21" s="168" t="s">
        <v>130</v>
      </c>
      <c r="AY21" s="168" t="s">
        <v>130</v>
      </c>
      <c r="AZ21" s="168" t="s">
        <v>130</v>
      </c>
      <c r="BA21" s="168" t="s">
        <v>130</v>
      </c>
      <c r="BB21" s="168"/>
      <c r="BC21" s="168"/>
      <c r="BD21" s="168"/>
      <c r="BE21" s="168"/>
      <c r="BF21" s="168"/>
      <c r="BG21" s="168"/>
      <c r="BH21" s="168"/>
    </row>
    <row r="22" spans="1:60" ht="15.5" x14ac:dyDescent="0.35">
      <c r="A22" s="168">
        <v>2003</v>
      </c>
      <c r="B22" s="170">
        <v>536.70000000000005</v>
      </c>
      <c r="C22" s="170">
        <v>1939.95</v>
      </c>
      <c r="D22" s="170">
        <v>789.52</v>
      </c>
      <c r="E22" s="170">
        <v>1084.75</v>
      </c>
      <c r="F22" s="170">
        <v>198.87</v>
      </c>
      <c r="G22" s="170">
        <v>490.54</v>
      </c>
      <c r="H22" s="170">
        <v>576.29999999999995</v>
      </c>
      <c r="I22" s="170">
        <v>1308.46</v>
      </c>
      <c r="J22" s="170">
        <v>1356.14</v>
      </c>
      <c r="K22" s="170">
        <v>4344.82</v>
      </c>
      <c r="L22" s="170">
        <v>2916.85</v>
      </c>
      <c r="M22" s="170">
        <v>1581.19</v>
      </c>
      <c r="N22" s="170">
        <v>1220.1500000000001</v>
      </c>
      <c r="O22" s="170">
        <v>1926.85</v>
      </c>
      <c r="P22" s="170">
        <v>2628.08</v>
      </c>
      <c r="Q22" s="170">
        <v>2067.5500000000002</v>
      </c>
      <c r="R22" s="170"/>
      <c r="S22" s="170">
        <f t="shared" si="0"/>
        <v>3311.86</v>
      </c>
      <c r="T22" s="170">
        <f t="shared" si="0"/>
        <v>8702.16</v>
      </c>
      <c r="U22" s="170">
        <f t="shared" si="0"/>
        <v>6910.75</v>
      </c>
      <c r="V22" s="170">
        <f t="shared" si="0"/>
        <v>6041.9500000000007</v>
      </c>
      <c r="W22" s="170">
        <f t="shared" si="1"/>
        <v>4350.92</v>
      </c>
      <c r="X22" s="170">
        <f t="shared" si="2"/>
        <v>2574.17</v>
      </c>
      <c r="Y22" s="170">
        <f t="shared" si="3"/>
        <v>10199</v>
      </c>
      <c r="Z22" s="170">
        <f t="shared" si="4"/>
        <v>7842.63</v>
      </c>
      <c r="AA22" s="170">
        <f t="shared" si="5"/>
        <v>24966.720000000001</v>
      </c>
      <c r="AB22" s="170">
        <v>0</v>
      </c>
      <c r="AC22" s="170">
        <v>0</v>
      </c>
      <c r="AD22" s="170">
        <v>741.23568057766192</v>
      </c>
      <c r="AE22" s="170">
        <v>0</v>
      </c>
      <c r="AF22" s="170">
        <v>741.23568057766192</v>
      </c>
      <c r="AG22" s="168"/>
      <c r="AH22" s="168"/>
      <c r="AI22" s="168"/>
      <c r="AJ22" s="168"/>
      <c r="AK22" s="168"/>
      <c r="AL22" s="168"/>
      <c r="AM22" s="168"/>
      <c r="AN22" s="168"/>
      <c r="AO22" s="168" t="s">
        <v>249</v>
      </c>
      <c r="AP22" s="168" t="s">
        <v>249</v>
      </c>
      <c r="AQ22" s="168" t="s">
        <v>249</v>
      </c>
      <c r="AR22" s="168" t="s">
        <v>249</v>
      </c>
      <c r="AS22" s="168"/>
      <c r="AT22" s="168"/>
      <c r="AU22" s="168"/>
      <c r="AV22" s="168"/>
      <c r="AW22" s="168"/>
      <c r="AX22" s="168" t="s">
        <v>249</v>
      </c>
      <c r="AY22" s="168" t="s">
        <v>249</v>
      </c>
      <c r="AZ22" s="168" t="s">
        <v>249</v>
      </c>
      <c r="BA22" s="168" t="s">
        <v>249</v>
      </c>
      <c r="BB22" s="168"/>
      <c r="BC22" s="168"/>
      <c r="BD22" s="168" t="s">
        <v>249</v>
      </c>
      <c r="BE22" s="168"/>
      <c r="BF22" s="168" t="s">
        <v>249</v>
      </c>
      <c r="BG22" s="168"/>
      <c r="BH22" s="168"/>
    </row>
    <row r="23" spans="1:60" ht="15.5" x14ac:dyDescent="0.35">
      <c r="A23" s="168">
        <v>2004</v>
      </c>
      <c r="B23" s="170">
        <v>2444.9899999999998</v>
      </c>
      <c r="C23" s="170">
        <v>1104.5899999999999</v>
      </c>
      <c r="D23" s="170">
        <v>861.15</v>
      </c>
      <c r="E23" s="170">
        <v>1442.58</v>
      </c>
      <c r="F23" s="170">
        <v>895.36</v>
      </c>
      <c r="G23" s="170">
        <v>1229.44</v>
      </c>
      <c r="H23" s="170">
        <v>474.15</v>
      </c>
      <c r="I23" s="170">
        <v>2910.98</v>
      </c>
      <c r="J23" s="170">
        <v>1360.14</v>
      </c>
      <c r="K23" s="170">
        <v>4153.57</v>
      </c>
      <c r="L23" s="170">
        <v>4165.72</v>
      </c>
      <c r="M23" s="170">
        <v>2050.83</v>
      </c>
      <c r="N23" s="170">
        <v>1127.25</v>
      </c>
      <c r="O23" s="170">
        <v>1723.05</v>
      </c>
      <c r="P23" s="170">
        <v>1378.49</v>
      </c>
      <c r="Q23" s="170">
        <v>2197.08</v>
      </c>
      <c r="R23" s="170"/>
      <c r="S23" s="170">
        <f t="shared" si="0"/>
        <v>5827.74</v>
      </c>
      <c r="T23" s="170">
        <f t="shared" si="0"/>
        <v>8210.65</v>
      </c>
      <c r="U23" s="170">
        <f t="shared" si="0"/>
        <v>6879.51</v>
      </c>
      <c r="V23" s="170">
        <f t="shared" si="0"/>
        <v>8601.4699999999993</v>
      </c>
      <c r="W23" s="170">
        <f t="shared" si="1"/>
        <v>5853.3099999999995</v>
      </c>
      <c r="X23" s="170">
        <f t="shared" si="2"/>
        <v>5509.93</v>
      </c>
      <c r="Y23" s="170">
        <f t="shared" si="3"/>
        <v>11730.26</v>
      </c>
      <c r="Z23" s="170">
        <f t="shared" si="4"/>
        <v>6425.87</v>
      </c>
      <c r="AA23" s="170">
        <f t="shared" si="5"/>
        <v>29519.37</v>
      </c>
      <c r="AB23" s="170"/>
      <c r="AC23" s="170"/>
      <c r="AD23" s="170"/>
      <c r="AE23" s="170"/>
      <c r="AF23" s="170"/>
      <c r="AG23" s="168"/>
      <c r="AH23" s="168"/>
      <c r="AI23" s="168"/>
      <c r="AJ23" s="168"/>
      <c r="AK23" s="168"/>
      <c r="AL23" s="168"/>
      <c r="AM23" s="168"/>
      <c r="AN23" s="168"/>
      <c r="AO23" s="168"/>
      <c r="AP23" s="168"/>
      <c r="AQ23" s="168"/>
      <c r="AR23" s="168"/>
      <c r="AS23" s="168"/>
      <c r="AT23" s="168"/>
      <c r="AU23" s="168"/>
      <c r="AV23" s="168"/>
      <c r="AW23" s="168"/>
      <c r="AX23" s="168" t="s">
        <v>130</v>
      </c>
      <c r="AY23" s="168" t="s">
        <v>130</v>
      </c>
      <c r="AZ23" s="168" t="s">
        <v>130</v>
      </c>
      <c r="BA23" s="168" t="s">
        <v>130</v>
      </c>
      <c r="BB23" s="168"/>
      <c r="BC23" s="168"/>
      <c r="BD23" s="168"/>
      <c r="BE23" s="168"/>
      <c r="BF23" s="168"/>
      <c r="BG23" s="168"/>
      <c r="BH23" s="168"/>
    </row>
    <row r="24" spans="1:60" ht="15.5" x14ac:dyDescent="0.35">
      <c r="A24" s="168">
        <v>2005</v>
      </c>
      <c r="B24" s="170">
        <v>780.32</v>
      </c>
      <c r="C24" s="170">
        <v>1482.75</v>
      </c>
      <c r="D24" s="170">
        <v>192.04</v>
      </c>
      <c r="E24" s="170">
        <v>4271.92</v>
      </c>
      <c r="F24" s="170">
        <v>594.12</v>
      </c>
      <c r="G24" s="170">
        <v>951.52</v>
      </c>
      <c r="H24" s="170">
        <v>316.60000000000002</v>
      </c>
      <c r="I24" s="170">
        <v>3770.34</v>
      </c>
      <c r="J24" s="170">
        <v>1600.59</v>
      </c>
      <c r="K24" s="170">
        <v>4745.5200000000004</v>
      </c>
      <c r="L24" s="170">
        <v>2919.03</v>
      </c>
      <c r="M24" s="170">
        <v>3388.42</v>
      </c>
      <c r="N24" s="170">
        <v>1104.67</v>
      </c>
      <c r="O24" s="170">
        <v>1920.13</v>
      </c>
      <c r="P24" s="170">
        <v>1348.29</v>
      </c>
      <c r="Q24" s="170">
        <v>2285.02</v>
      </c>
      <c r="R24" s="170"/>
      <c r="S24" s="170">
        <f t="shared" si="0"/>
        <v>4079.7</v>
      </c>
      <c r="T24" s="170">
        <f t="shared" si="0"/>
        <v>9099.9200000000019</v>
      </c>
      <c r="U24" s="170">
        <f t="shared" si="0"/>
        <v>4775.96</v>
      </c>
      <c r="V24" s="170">
        <f t="shared" si="0"/>
        <v>13715.7</v>
      </c>
      <c r="W24" s="170">
        <f t="shared" si="1"/>
        <v>6727.0300000000007</v>
      </c>
      <c r="X24" s="170">
        <f t="shared" si="2"/>
        <v>5632.58</v>
      </c>
      <c r="Y24" s="170">
        <f t="shared" si="3"/>
        <v>12653.560000000001</v>
      </c>
      <c r="Z24" s="170">
        <f t="shared" si="4"/>
        <v>6658.1100000000006</v>
      </c>
      <c r="AA24" s="170">
        <f t="shared" si="5"/>
        <v>31671.280000000002</v>
      </c>
      <c r="AB24" s="170"/>
      <c r="AC24" s="170"/>
      <c r="AD24" s="170"/>
      <c r="AE24" s="170"/>
      <c r="AF24" s="170"/>
      <c r="AG24" s="168"/>
      <c r="AH24" s="168"/>
      <c r="AI24" s="168"/>
      <c r="AJ24" s="168"/>
      <c r="AK24" s="168"/>
      <c r="AL24" s="168"/>
      <c r="AM24" s="168"/>
      <c r="AN24" s="168"/>
      <c r="AO24" s="168" t="s">
        <v>249</v>
      </c>
      <c r="AP24" s="168" t="s">
        <v>249</v>
      </c>
      <c r="AQ24" s="168" t="s">
        <v>249</v>
      </c>
      <c r="AR24" s="168" t="s">
        <v>249</v>
      </c>
      <c r="AS24" s="168" t="s">
        <v>249</v>
      </c>
      <c r="AT24" s="168" t="s">
        <v>249</v>
      </c>
      <c r="AU24" s="168" t="s">
        <v>249</v>
      </c>
      <c r="AV24" s="168" t="s">
        <v>249</v>
      </c>
      <c r="AW24" s="168"/>
      <c r="AX24" s="168" t="s">
        <v>249</v>
      </c>
      <c r="AY24" s="168" t="s">
        <v>249</v>
      </c>
      <c r="AZ24" s="168" t="s">
        <v>249</v>
      </c>
      <c r="BA24" s="168" t="s">
        <v>249</v>
      </c>
      <c r="BB24" s="168"/>
      <c r="BC24" s="168"/>
      <c r="BD24" s="168" t="s">
        <v>249</v>
      </c>
      <c r="BE24" s="168" t="s">
        <v>249</v>
      </c>
      <c r="BF24" s="168" t="s">
        <v>249</v>
      </c>
      <c r="BG24" s="168"/>
      <c r="BH24" s="168"/>
    </row>
    <row r="25" spans="1:60" ht="15.5" x14ac:dyDescent="0.35">
      <c r="A25" s="168">
        <v>2006</v>
      </c>
      <c r="B25" s="170">
        <v>816.4</v>
      </c>
      <c r="C25" s="170">
        <v>1397.07</v>
      </c>
      <c r="D25" s="170">
        <v>1317.5</v>
      </c>
      <c r="E25" s="170">
        <v>3253.79</v>
      </c>
      <c r="F25" s="170">
        <v>270.81</v>
      </c>
      <c r="G25" s="170">
        <v>921.29</v>
      </c>
      <c r="H25" s="170">
        <v>518.57000000000005</v>
      </c>
      <c r="I25" s="170">
        <v>2560.1</v>
      </c>
      <c r="J25" s="170">
        <v>1441.21</v>
      </c>
      <c r="K25" s="170">
        <v>3848.16</v>
      </c>
      <c r="L25" s="170">
        <v>1985.13</v>
      </c>
      <c r="M25" s="170">
        <v>1580.51</v>
      </c>
      <c r="N25" s="170">
        <v>1279.79</v>
      </c>
      <c r="O25" s="170">
        <v>1688.84</v>
      </c>
      <c r="P25" s="170">
        <v>685.02</v>
      </c>
      <c r="Q25" s="170">
        <v>376.74</v>
      </c>
      <c r="R25" s="170"/>
      <c r="S25" s="170">
        <f t="shared" si="0"/>
        <v>3808.21</v>
      </c>
      <c r="T25" s="170">
        <f t="shared" si="0"/>
        <v>7855.36</v>
      </c>
      <c r="U25" s="170">
        <f t="shared" si="0"/>
        <v>4506.22</v>
      </c>
      <c r="V25" s="170">
        <f t="shared" si="0"/>
        <v>7771.1399999999994</v>
      </c>
      <c r="W25" s="170">
        <f t="shared" si="1"/>
        <v>6784.76</v>
      </c>
      <c r="X25" s="170">
        <f t="shared" si="2"/>
        <v>4270.7700000000004</v>
      </c>
      <c r="Y25" s="170">
        <f t="shared" si="3"/>
        <v>8855.01</v>
      </c>
      <c r="Z25" s="170">
        <f t="shared" si="4"/>
        <v>4030.3900000000003</v>
      </c>
      <c r="AA25" s="170">
        <f t="shared" si="5"/>
        <v>23940.93</v>
      </c>
      <c r="AB25" s="170"/>
      <c r="AC25" s="170"/>
      <c r="AD25" s="170"/>
      <c r="AE25" s="170"/>
      <c r="AF25" s="170"/>
      <c r="AG25" s="168"/>
      <c r="AH25" s="168"/>
      <c r="AI25" s="168"/>
      <c r="AJ25" s="168"/>
      <c r="AK25" s="168"/>
      <c r="AL25" s="168"/>
      <c r="AM25" s="168"/>
      <c r="AN25" s="168"/>
      <c r="AO25" s="168"/>
      <c r="AP25" s="168"/>
      <c r="AQ25" s="168"/>
      <c r="AR25" s="168"/>
      <c r="AS25" s="168"/>
      <c r="AT25" s="168"/>
      <c r="AU25" s="168"/>
      <c r="AV25" s="168"/>
      <c r="AW25" s="168"/>
      <c r="AX25" s="168" t="s">
        <v>130</v>
      </c>
      <c r="AY25" s="168" t="s">
        <v>130</v>
      </c>
      <c r="AZ25" s="168" t="s">
        <v>130</v>
      </c>
      <c r="BA25" s="168" t="s">
        <v>130</v>
      </c>
      <c r="BB25" s="168"/>
      <c r="BC25" s="168"/>
      <c r="BD25" s="168"/>
      <c r="BE25" s="168"/>
      <c r="BF25" s="168"/>
      <c r="BG25" s="168"/>
      <c r="BH25" s="168"/>
    </row>
    <row r="26" spans="1:60" ht="15.5" x14ac:dyDescent="0.35">
      <c r="A26" s="168">
        <v>2007</v>
      </c>
      <c r="B26" s="170">
        <v>755.37</v>
      </c>
      <c r="C26" s="170">
        <v>868.59</v>
      </c>
      <c r="D26" s="170">
        <v>257.45999999999998</v>
      </c>
      <c r="E26" s="170">
        <v>7110.95</v>
      </c>
      <c r="F26" s="170">
        <v>308.27</v>
      </c>
      <c r="G26" s="170">
        <v>776.65</v>
      </c>
      <c r="H26" s="170">
        <v>243.98</v>
      </c>
      <c r="I26" s="170">
        <v>3185.56</v>
      </c>
      <c r="J26" s="170">
        <v>1380.8</v>
      </c>
      <c r="K26" s="170">
        <v>2369.25</v>
      </c>
      <c r="L26" s="170">
        <v>1670.65</v>
      </c>
      <c r="M26" s="170">
        <v>2369.6</v>
      </c>
      <c r="N26" s="170">
        <v>1453.5</v>
      </c>
      <c r="O26" s="170">
        <v>1541.99</v>
      </c>
      <c r="P26" s="170">
        <v>966.9</v>
      </c>
      <c r="Q26" s="170">
        <v>1011.16</v>
      </c>
      <c r="R26" s="170"/>
      <c r="S26" s="170">
        <f t="shared" si="0"/>
        <v>3897.9399999999996</v>
      </c>
      <c r="T26" s="170">
        <f t="shared" si="0"/>
        <v>5556.48</v>
      </c>
      <c r="U26" s="170">
        <f t="shared" si="0"/>
        <v>3138.9900000000002</v>
      </c>
      <c r="V26" s="170">
        <f t="shared" si="0"/>
        <v>13677.27</v>
      </c>
      <c r="W26" s="170">
        <f t="shared" si="1"/>
        <v>8992.369999999999</v>
      </c>
      <c r="X26" s="170">
        <f t="shared" si="2"/>
        <v>4514.46</v>
      </c>
      <c r="Y26" s="170">
        <f t="shared" si="3"/>
        <v>7790.3000000000011</v>
      </c>
      <c r="Z26" s="170">
        <f t="shared" si="4"/>
        <v>4973.55</v>
      </c>
      <c r="AA26" s="170">
        <f t="shared" si="5"/>
        <v>26270.679999999997</v>
      </c>
      <c r="AB26" s="170"/>
      <c r="AC26" s="170"/>
      <c r="AD26" s="170"/>
      <c r="AE26" s="170"/>
      <c r="AF26" s="170"/>
      <c r="AG26" s="168"/>
      <c r="AH26" s="168"/>
      <c r="AI26" s="168"/>
      <c r="AJ26" s="168"/>
      <c r="AK26" s="168"/>
      <c r="AL26" s="168"/>
      <c r="AM26" s="168"/>
      <c r="AN26" s="168"/>
      <c r="AO26" s="168"/>
      <c r="AP26" s="168"/>
      <c r="AQ26" s="168"/>
      <c r="AR26" s="168"/>
      <c r="AS26" s="168"/>
      <c r="AT26" s="168"/>
      <c r="AU26" s="168"/>
      <c r="AV26" s="168"/>
      <c r="AW26" s="168"/>
      <c r="AX26" s="168" t="s">
        <v>130</v>
      </c>
      <c r="AY26" s="168" t="s">
        <v>130</v>
      </c>
      <c r="AZ26" s="168" t="s">
        <v>130</v>
      </c>
      <c r="BA26" s="168" t="s">
        <v>130</v>
      </c>
      <c r="BB26" s="168"/>
      <c r="BC26" s="168"/>
      <c r="BD26" s="168"/>
      <c r="BE26" s="168"/>
      <c r="BF26" s="168"/>
      <c r="BG26" s="168"/>
      <c r="BH26" s="168"/>
    </row>
    <row r="27" spans="1:60" ht="15.5" x14ac:dyDescent="0.35">
      <c r="A27" s="168">
        <v>2008</v>
      </c>
      <c r="B27" s="170">
        <v>547.15</v>
      </c>
      <c r="C27" s="170">
        <v>554.79</v>
      </c>
      <c r="D27" s="170">
        <v>59.39</v>
      </c>
      <c r="E27" s="170">
        <v>9150.2800000000007</v>
      </c>
      <c r="F27" s="170">
        <v>311.27</v>
      </c>
      <c r="G27" s="170">
        <v>530.79</v>
      </c>
      <c r="H27" s="170">
        <v>223.97</v>
      </c>
      <c r="I27" s="170">
        <v>3943.63</v>
      </c>
      <c r="J27" s="170">
        <v>1701.89</v>
      </c>
      <c r="K27" s="170">
        <v>3269.82</v>
      </c>
      <c r="L27" s="170">
        <v>1832.58</v>
      </c>
      <c r="M27" s="170">
        <v>2774.61</v>
      </c>
      <c r="N27" s="170">
        <v>1377.5</v>
      </c>
      <c r="O27" s="170">
        <v>1250.77</v>
      </c>
      <c r="P27" s="170">
        <v>789.43</v>
      </c>
      <c r="Q27" s="170">
        <v>2785.79</v>
      </c>
      <c r="R27" s="170"/>
      <c r="S27" s="170">
        <f t="shared" si="0"/>
        <v>3937.81</v>
      </c>
      <c r="T27" s="170">
        <f t="shared" si="0"/>
        <v>5606.17</v>
      </c>
      <c r="U27" s="170">
        <f t="shared" si="0"/>
        <v>2905.37</v>
      </c>
      <c r="V27" s="170">
        <f t="shared" si="0"/>
        <v>18654.310000000001</v>
      </c>
      <c r="W27" s="170">
        <f t="shared" si="1"/>
        <v>10311.61</v>
      </c>
      <c r="X27" s="170">
        <f t="shared" si="2"/>
        <v>5009.66</v>
      </c>
      <c r="Y27" s="170">
        <f t="shared" si="3"/>
        <v>9578.9</v>
      </c>
      <c r="Z27" s="170">
        <f t="shared" si="4"/>
        <v>6203.49</v>
      </c>
      <c r="AA27" s="170">
        <f t="shared" si="5"/>
        <v>31103.659999999996</v>
      </c>
      <c r="AB27" s="170"/>
      <c r="AC27" s="170"/>
      <c r="AD27" s="170"/>
      <c r="AE27" s="170"/>
      <c r="AF27" s="170"/>
      <c r="AG27" s="168"/>
      <c r="AH27" s="168"/>
      <c r="AI27" s="168"/>
      <c r="AJ27" s="168"/>
      <c r="AK27" s="168"/>
      <c r="AL27" s="168"/>
      <c r="AM27" s="168"/>
      <c r="AN27" s="168"/>
      <c r="AO27" s="168"/>
      <c r="AP27" s="168"/>
      <c r="AQ27" s="168"/>
      <c r="AR27" s="168"/>
      <c r="AS27" s="168"/>
      <c r="AT27" s="168"/>
      <c r="AU27" s="168"/>
      <c r="AV27" s="168"/>
      <c r="AW27" s="168"/>
      <c r="AX27" s="168" t="s">
        <v>130</v>
      </c>
      <c r="AY27" s="168" t="s">
        <v>130</v>
      </c>
      <c r="AZ27" s="168" t="s">
        <v>130</v>
      </c>
      <c r="BA27" s="168" t="s">
        <v>130</v>
      </c>
      <c r="BB27" s="168"/>
      <c r="BC27" s="168"/>
      <c r="BD27" s="168"/>
      <c r="BE27" s="168"/>
      <c r="BF27" s="168"/>
      <c r="BG27" s="168"/>
      <c r="BH27" s="168"/>
    </row>
    <row r="28" spans="1:60" ht="15.5" x14ac:dyDescent="0.35">
      <c r="A28" s="168">
        <v>2009</v>
      </c>
      <c r="B28" s="170">
        <v>597.17999999999995</v>
      </c>
      <c r="C28" s="170">
        <v>330.28</v>
      </c>
      <c r="D28" s="170">
        <v>213.52</v>
      </c>
      <c r="E28" s="170">
        <v>8924.4699999999993</v>
      </c>
      <c r="F28" s="170">
        <v>486.18</v>
      </c>
      <c r="G28" s="170">
        <v>578.08000000000004</v>
      </c>
      <c r="H28" s="170">
        <v>419.52</v>
      </c>
      <c r="I28" s="170">
        <v>3875.7</v>
      </c>
      <c r="J28" s="170">
        <v>2700.2</v>
      </c>
      <c r="K28" s="170">
        <v>3551.68</v>
      </c>
      <c r="L28" s="170">
        <v>2038.42</v>
      </c>
      <c r="M28" s="170">
        <v>3942.18</v>
      </c>
      <c r="N28" s="170">
        <v>1055.2</v>
      </c>
      <c r="O28" s="170">
        <v>2001.82</v>
      </c>
      <c r="P28" s="170">
        <v>662.62</v>
      </c>
      <c r="Q28" s="170">
        <v>3390.65</v>
      </c>
      <c r="R28" s="170"/>
      <c r="S28" s="170">
        <f t="shared" si="0"/>
        <v>4838.7599999999993</v>
      </c>
      <c r="T28" s="170">
        <f t="shared" si="0"/>
        <v>6461.86</v>
      </c>
      <c r="U28" s="170">
        <f t="shared" si="0"/>
        <v>3334.08</v>
      </c>
      <c r="V28" s="170">
        <f t="shared" si="0"/>
        <v>20133</v>
      </c>
      <c r="W28" s="170">
        <f t="shared" si="1"/>
        <v>10065.449999999999</v>
      </c>
      <c r="X28" s="170">
        <f t="shared" si="2"/>
        <v>5359.48</v>
      </c>
      <c r="Y28" s="170">
        <f t="shared" si="3"/>
        <v>12232.48</v>
      </c>
      <c r="Z28" s="170">
        <f t="shared" si="4"/>
        <v>7110.29</v>
      </c>
      <c r="AA28" s="170">
        <f t="shared" si="5"/>
        <v>34767.699999999997</v>
      </c>
      <c r="AB28" s="170"/>
      <c r="AC28" s="170"/>
      <c r="AD28" s="170"/>
      <c r="AE28" s="170"/>
      <c r="AF28" s="170"/>
      <c r="AG28" s="168"/>
      <c r="AH28" s="168"/>
      <c r="AI28" s="168"/>
      <c r="AJ28" s="168"/>
      <c r="AK28" s="168"/>
      <c r="AL28" s="168"/>
      <c r="AM28" s="168"/>
      <c r="AN28" s="168"/>
      <c r="AO28" s="168"/>
      <c r="AP28" s="168"/>
      <c r="AQ28" s="168"/>
      <c r="AR28" s="168"/>
      <c r="AS28" s="168"/>
      <c r="AT28" s="168"/>
      <c r="AU28" s="168"/>
      <c r="AV28" s="168"/>
      <c r="AW28" s="168"/>
      <c r="AX28" s="168" t="s">
        <v>130</v>
      </c>
      <c r="AY28" s="168" t="s">
        <v>130</v>
      </c>
      <c r="AZ28" s="168" t="s">
        <v>130</v>
      </c>
      <c r="BA28" s="168" t="s">
        <v>130</v>
      </c>
      <c r="BB28" s="168"/>
      <c r="BC28" s="168"/>
      <c r="BD28" s="168"/>
      <c r="BE28" s="168"/>
      <c r="BF28" s="168"/>
      <c r="BG28" s="168"/>
      <c r="BH28" s="168"/>
    </row>
    <row r="29" spans="1:60" ht="15.5" x14ac:dyDescent="0.35">
      <c r="A29" s="168">
        <v>2010</v>
      </c>
      <c r="B29" s="170">
        <v>81.010000000000005</v>
      </c>
      <c r="C29" s="170">
        <v>390.34</v>
      </c>
      <c r="D29" s="170">
        <v>193.82</v>
      </c>
      <c r="E29" s="170">
        <v>8955.6</v>
      </c>
      <c r="F29" s="170">
        <v>208.52</v>
      </c>
      <c r="G29" s="170">
        <v>476.85</v>
      </c>
      <c r="H29" s="170">
        <v>352.73</v>
      </c>
      <c r="I29" s="170">
        <v>3722.42</v>
      </c>
      <c r="J29" s="170">
        <v>1453.31</v>
      </c>
      <c r="K29" s="170">
        <v>3152.16</v>
      </c>
      <c r="L29" s="170">
        <v>1311.89</v>
      </c>
      <c r="M29" s="170">
        <v>4948.95</v>
      </c>
      <c r="N29" s="170">
        <v>1108.26</v>
      </c>
      <c r="O29" s="170">
        <v>2075.94</v>
      </c>
      <c r="P29" s="170">
        <v>804.49</v>
      </c>
      <c r="Q29" s="170">
        <v>3002.03</v>
      </c>
      <c r="R29" s="170"/>
      <c r="S29" s="170">
        <f t="shared" si="0"/>
        <v>2851.1</v>
      </c>
      <c r="T29" s="170">
        <f t="shared" si="0"/>
        <v>6095.29</v>
      </c>
      <c r="U29" s="170">
        <f t="shared" si="0"/>
        <v>2662.9300000000003</v>
      </c>
      <c r="V29" s="170">
        <f t="shared" si="0"/>
        <v>20629</v>
      </c>
      <c r="W29" s="170">
        <f t="shared" si="1"/>
        <v>9620.77</v>
      </c>
      <c r="X29" s="170">
        <f t="shared" si="2"/>
        <v>4760.5200000000004</v>
      </c>
      <c r="Y29" s="170">
        <f t="shared" si="3"/>
        <v>10866.31</v>
      </c>
      <c r="Z29" s="170">
        <f t="shared" si="4"/>
        <v>6990.7199999999993</v>
      </c>
      <c r="AA29" s="170">
        <f t="shared" si="5"/>
        <v>32238.32</v>
      </c>
      <c r="AB29" s="170"/>
      <c r="AC29" s="170"/>
      <c r="AD29" s="170"/>
      <c r="AE29" s="170"/>
      <c r="AF29" s="170"/>
      <c r="AG29" s="168"/>
      <c r="AH29" s="168"/>
      <c r="AI29" s="168"/>
      <c r="AJ29" s="168"/>
      <c r="AK29" s="168"/>
      <c r="AL29" s="168"/>
      <c r="AM29" s="168"/>
      <c r="AN29" s="168"/>
      <c r="AO29" s="168"/>
      <c r="AP29" s="168"/>
      <c r="AQ29" s="168"/>
      <c r="AR29" s="168"/>
      <c r="AS29" s="168"/>
      <c r="AT29" s="168"/>
      <c r="AU29" s="168"/>
      <c r="AV29" s="168"/>
      <c r="AW29" s="168"/>
      <c r="AX29" s="168" t="s">
        <v>130</v>
      </c>
      <c r="AY29" s="168" t="s">
        <v>130</v>
      </c>
      <c r="AZ29" s="168" t="s">
        <v>130</v>
      </c>
      <c r="BA29" s="168" t="s">
        <v>130</v>
      </c>
      <c r="BB29" s="168"/>
      <c r="BC29" s="168"/>
      <c r="BD29" s="168"/>
      <c r="BE29" s="168"/>
      <c r="BF29" s="168"/>
      <c r="BG29" s="168"/>
      <c r="BH29" s="168"/>
    </row>
    <row r="30" spans="1:60" ht="15.5" x14ac:dyDescent="0.35">
      <c r="A30" s="168">
        <v>2011</v>
      </c>
      <c r="B30" s="170">
        <v>231.1</v>
      </c>
      <c r="C30" s="170">
        <v>524.44000000000005</v>
      </c>
      <c r="D30" s="170">
        <v>797.48</v>
      </c>
      <c r="E30" s="170">
        <v>3771.53</v>
      </c>
      <c r="F30" s="170">
        <v>154.1</v>
      </c>
      <c r="G30" s="170">
        <v>400.27</v>
      </c>
      <c r="H30" s="170">
        <v>410.32</v>
      </c>
      <c r="I30" s="170">
        <v>2039.04</v>
      </c>
      <c r="J30" s="170">
        <v>1777.25</v>
      </c>
      <c r="K30" s="170">
        <v>2056.35</v>
      </c>
      <c r="L30" s="170">
        <v>3371.91</v>
      </c>
      <c r="M30" s="170">
        <v>3421.42</v>
      </c>
      <c r="N30" s="170">
        <v>659.32</v>
      </c>
      <c r="O30" s="170">
        <v>1427.83</v>
      </c>
      <c r="P30" s="170">
        <v>1672.49</v>
      </c>
      <c r="Q30" s="170">
        <v>742.06</v>
      </c>
      <c r="R30" s="170"/>
      <c r="S30" s="170">
        <f t="shared" si="0"/>
        <v>2821.77</v>
      </c>
      <c r="T30" s="170">
        <f t="shared" si="0"/>
        <v>4408.8899999999994</v>
      </c>
      <c r="U30" s="170">
        <f t="shared" si="0"/>
        <v>6252.2</v>
      </c>
      <c r="V30" s="170">
        <f t="shared" si="0"/>
        <v>9974.0499999999993</v>
      </c>
      <c r="W30" s="170">
        <f t="shared" si="1"/>
        <v>5324.55</v>
      </c>
      <c r="X30" s="170">
        <f t="shared" si="2"/>
        <v>3003.73</v>
      </c>
      <c r="Y30" s="170">
        <f t="shared" si="3"/>
        <v>10626.93</v>
      </c>
      <c r="Z30" s="170">
        <f t="shared" si="4"/>
        <v>4501.7000000000007</v>
      </c>
      <c r="AA30" s="170">
        <f t="shared" si="5"/>
        <v>23456.91</v>
      </c>
      <c r="AB30" s="170">
        <v>1991.1378593376619</v>
      </c>
      <c r="AC30" s="170">
        <v>80.28779258739786</v>
      </c>
      <c r="AD30" s="170">
        <v>0</v>
      </c>
      <c r="AE30" s="170">
        <v>0</v>
      </c>
      <c r="AF30" s="170">
        <v>2071.4256519250598</v>
      </c>
      <c r="AG30" s="168" t="s">
        <v>249</v>
      </c>
      <c r="AH30" s="168" t="s">
        <v>249</v>
      </c>
      <c r="AI30" s="168" t="s">
        <v>249</v>
      </c>
      <c r="AJ30" s="168" t="s">
        <v>249</v>
      </c>
      <c r="AK30" s="168" t="s">
        <v>249</v>
      </c>
      <c r="AL30" s="168" t="s">
        <v>249</v>
      </c>
      <c r="AM30" s="168" t="s">
        <v>249</v>
      </c>
      <c r="AN30" s="168" t="s">
        <v>249</v>
      </c>
      <c r="AO30" s="168" t="s">
        <v>249</v>
      </c>
      <c r="AP30" s="168" t="s">
        <v>249</v>
      </c>
      <c r="AQ30" s="168" t="s">
        <v>249</v>
      </c>
      <c r="AR30" s="168" t="s">
        <v>249</v>
      </c>
      <c r="AS30" s="168"/>
      <c r="AT30" s="168"/>
      <c r="AU30" s="168"/>
      <c r="AV30" s="168"/>
      <c r="AW30" s="168"/>
      <c r="AX30" s="168" t="s">
        <v>249</v>
      </c>
      <c r="AY30" s="168" t="s">
        <v>249</v>
      </c>
      <c r="AZ30" s="168" t="s">
        <v>249</v>
      </c>
      <c r="BA30" s="168" t="s">
        <v>249</v>
      </c>
      <c r="BB30" s="168" t="s">
        <v>249</v>
      </c>
      <c r="BC30" s="168" t="s">
        <v>249</v>
      </c>
      <c r="BD30" s="168" t="s">
        <v>249</v>
      </c>
      <c r="BE30" s="168"/>
      <c r="BF30" s="168" t="s">
        <v>249</v>
      </c>
      <c r="BG30" s="168"/>
      <c r="BH30" s="168"/>
    </row>
    <row r="31" spans="1:60" ht="15.5" x14ac:dyDescent="0.35">
      <c r="A31" s="168">
        <v>2012</v>
      </c>
      <c r="B31" s="170">
        <v>141.12</v>
      </c>
      <c r="C31" s="170">
        <v>99.82</v>
      </c>
      <c r="D31" s="170">
        <v>433.31</v>
      </c>
      <c r="E31" s="170">
        <v>4241.8900000000003</v>
      </c>
      <c r="F31" s="170">
        <v>84.58</v>
      </c>
      <c r="G31" s="170">
        <v>224.97</v>
      </c>
      <c r="H31" s="170">
        <v>435.17</v>
      </c>
      <c r="I31" s="170">
        <v>1485.58</v>
      </c>
      <c r="J31" s="170">
        <v>1014.14</v>
      </c>
      <c r="K31" s="170">
        <v>1729.46</v>
      </c>
      <c r="L31" s="170">
        <v>2199.8200000000002</v>
      </c>
      <c r="M31" s="170">
        <v>2995.91</v>
      </c>
      <c r="N31" s="170">
        <v>811.33</v>
      </c>
      <c r="O31" s="170">
        <v>862.46</v>
      </c>
      <c r="P31" s="170">
        <v>697.17</v>
      </c>
      <c r="Q31" s="170">
        <v>2046.74</v>
      </c>
      <c r="R31" s="170"/>
      <c r="S31" s="170">
        <f t="shared" si="0"/>
        <v>2051.17</v>
      </c>
      <c r="T31" s="170">
        <f t="shared" si="0"/>
        <v>2916.71</v>
      </c>
      <c r="U31" s="170">
        <f t="shared" si="0"/>
        <v>3765.4700000000003</v>
      </c>
      <c r="V31" s="170">
        <f t="shared" si="0"/>
        <v>10770.12</v>
      </c>
      <c r="W31" s="170">
        <f t="shared" si="1"/>
        <v>4916.1400000000003</v>
      </c>
      <c r="X31" s="170">
        <f t="shared" si="2"/>
        <v>2230.3000000000002</v>
      </c>
      <c r="Y31" s="170">
        <f t="shared" si="3"/>
        <v>7939.33</v>
      </c>
      <c r="Z31" s="170">
        <f t="shared" si="4"/>
        <v>4417.7</v>
      </c>
      <c r="AA31" s="170">
        <f t="shared" si="5"/>
        <v>19503.47</v>
      </c>
      <c r="AB31" s="170"/>
      <c r="AC31" s="170"/>
      <c r="AD31" s="170"/>
      <c r="AE31" s="170"/>
      <c r="AF31" s="170"/>
      <c r="AG31" s="168"/>
      <c r="AH31" s="168"/>
      <c r="AI31" s="168"/>
      <c r="AJ31" s="168"/>
      <c r="AK31" s="168"/>
      <c r="AL31" s="168"/>
      <c r="AM31" s="168"/>
      <c r="AN31" s="168"/>
      <c r="AO31" s="168"/>
      <c r="AP31" s="168"/>
      <c r="AQ31" s="168"/>
      <c r="AR31" s="168"/>
      <c r="AS31" s="168"/>
      <c r="AT31" s="168"/>
      <c r="AU31" s="168"/>
      <c r="AV31" s="168"/>
      <c r="AW31" s="168"/>
      <c r="AX31" s="168" t="s">
        <v>130</v>
      </c>
      <c r="AY31" s="168" t="s">
        <v>130</v>
      </c>
      <c r="AZ31" s="168" t="s">
        <v>130</v>
      </c>
      <c r="BA31" s="168" t="s">
        <v>130</v>
      </c>
      <c r="BB31" s="168"/>
      <c r="BC31" s="168"/>
      <c r="BD31" s="168"/>
      <c r="BE31" s="168"/>
      <c r="BF31" s="168"/>
      <c r="BG31" s="168"/>
      <c r="BH31" s="168"/>
    </row>
    <row r="32" spans="1:60" ht="15.5" x14ac:dyDescent="0.35">
      <c r="A32" s="168">
        <v>2013</v>
      </c>
      <c r="B32" s="170">
        <v>251.13363909912101</v>
      </c>
      <c r="C32" s="170">
        <v>172.485152099609</v>
      </c>
      <c r="D32" s="170">
        <v>270.72028864746102</v>
      </c>
      <c r="E32" s="170">
        <v>4965.15103139038</v>
      </c>
      <c r="F32" s="170">
        <v>58.64</v>
      </c>
      <c r="G32" s="170">
        <v>170.13</v>
      </c>
      <c r="H32" s="170">
        <v>420.99</v>
      </c>
      <c r="I32" s="170">
        <v>1621.76</v>
      </c>
      <c r="J32" s="170">
        <v>572.03</v>
      </c>
      <c r="K32" s="170">
        <v>1844.31</v>
      </c>
      <c r="L32" s="170">
        <v>2874.95</v>
      </c>
      <c r="M32" s="170">
        <v>4991.58</v>
      </c>
      <c r="N32" s="170">
        <v>713.57</v>
      </c>
      <c r="O32" s="170">
        <v>1027.6300000000001</v>
      </c>
      <c r="P32" s="170">
        <v>1470.13</v>
      </c>
      <c r="Q32" s="170">
        <v>2738.56</v>
      </c>
      <c r="R32" s="170"/>
      <c r="S32" s="170">
        <f t="shared" si="0"/>
        <v>1595.3736390991212</v>
      </c>
      <c r="T32" s="170">
        <f t="shared" si="0"/>
        <v>3214.5551520996091</v>
      </c>
      <c r="U32" s="170">
        <f t="shared" si="0"/>
        <v>5036.7902886474612</v>
      </c>
      <c r="V32" s="170">
        <f t="shared" si="0"/>
        <v>14317.05103139038</v>
      </c>
      <c r="W32" s="170">
        <f t="shared" si="1"/>
        <v>5659.4901112365715</v>
      </c>
      <c r="X32" s="170">
        <f t="shared" si="2"/>
        <v>2271.52</v>
      </c>
      <c r="Y32" s="170">
        <f t="shared" si="3"/>
        <v>10282.869999999999</v>
      </c>
      <c r="Z32" s="170">
        <f t="shared" si="4"/>
        <v>5949.89</v>
      </c>
      <c r="AA32" s="170">
        <f t="shared" si="5"/>
        <v>24163.770111236568</v>
      </c>
      <c r="AB32" s="170"/>
      <c r="AC32" s="170"/>
      <c r="AD32" s="170"/>
      <c r="AE32" s="170"/>
      <c r="AF32" s="170"/>
      <c r="AG32" s="168"/>
      <c r="AH32" s="168"/>
      <c r="AI32" s="168"/>
      <c r="AJ32" s="168"/>
      <c r="AK32" s="168"/>
      <c r="AL32" s="168"/>
      <c r="AM32" s="168"/>
      <c r="AN32" s="168"/>
      <c r="AO32" s="168"/>
      <c r="AP32" s="168"/>
      <c r="AQ32" s="168"/>
      <c r="AR32" s="168"/>
      <c r="AS32" s="168"/>
      <c r="AT32" s="168"/>
      <c r="AU32" s="168"/>
      <c r="AV32" s="168"/>
      <c r="AW32" s="168"/>
      <c r="AX32" s="168" t="s">
        <v>130</v>
      </c>
      <c r="AY32" s="168" t="s">
        <v>130</v>
      </c>
      <c r="AZ32" s="168" t="s">
        <v>130</v>
      </c>
      <c r="BA32" s="168" t="s">
        <v>130</v>
      </c>
      <c r="BB32" s="168"/>
      <c r="BC32" s="168"/>
      <c r="BD32" s="168"/>
      <c r="BE32" s="168"/>
      <c r="BF32" s="168"/>
      <c r="BG32" s="168"/>
      <c r="BH32" s="168"/>
    </row>
    <row r="33" spans="1:60" ht="15.5" x14ac:dyDescent="0.35">
      <c r="A33" s="168">
        <v>2014</v>
      </c>
      <c r="B33" s="170">
        <v>217.32</v>
      </c>
      <c r="C33" s="170">
        <v>159.16</v>
      </c>
      <c r="D33" s="170">
        <v>414.06</v>
      </c>
      <c r="E33" s="170">
        <v>5479.84</v>
      </c>
      <c r="F33" s="170">
        <v>50.64</v>
      </c>
      <c r="G33" s="170">
        <v>224.06</v>
      </c>
      <c r="H33" s="170">
        <v>786.55</v>
      </c>
      <c r="I33" s="170">
        <v>1852.32</v>
      </c>
      <c r="J33" s="170">
        <v>486.29</v>
      </c>
      <c r="K33" s="170">
        <v>1528.59</v>
      </c>
      <c r="L33" s="170">
        <v>5266.25</v>
      </c>
      <c r="M33" s="170">
        <v>7711.32</v>
      </c>
      <c r="N33" s="170">
        <v>420.47</v>
      </c>
      <c r="O33" s="170">
        <v>1062.47</v>
      </c>
      <c r="P33" s="170">
        <v>1479.48</v>
      </c>
      <c r="Q33" s="170">
        <v>3389.39</v>
      </c>
      <c r="R33" s="170"/>
      <c r="S33" s="170">
        <f t="shared" si="0"/>
        <v>1174.72</v>
      </c>
      <c r="T33" s="170">
        <f t="shared" si="0"/>
        <v>2974.2799999999997</v>
      </c>
      <c r="U33" s="170">
        <f t="shared" si="0"/>
        <v>7946.34</v>
      </c>
      <c r="V33" s="170">
        <f t="shared" si="0"/>
        <v>18432.87</v>
      </c>
      <c r="W33" s="170">
        <f t="shared" si="1"/>
        <v>6270.38</v>
      </c>
      <c r="X33" s="170">
        <f t="shared" si="2"/>
        <v>2913.5699999999997</v>
      </c>
      <c r="Y33" s="170">
        <f t="shared" si="3"/>
        <v>14992.45</v>
      </c>
      <c r="Z33" s="170">
        <f t="shared" si="4"/>
        <v>6351.8099999999995</v>
      </c>
      <c r="AA33" s="170">
        <f t="shared" si="5"/>
        <v>30528.21</v>
      </c>
      <c r="AB33" s="170"/>
      <c r="AC33" s="170"/>
      <c r="AD33" s="170"/>
      <c r="AE33" s="170"/>
      <c r="AF33" s="170"/>
      <c r="AG33" s="168"/>
      <c r="AH33" s="168"/>
      <c r="AI33" s="168"/>
      <c r="AJ33" s="168"/>
      <c r="AK33" s="168"/>
      <c r="AL33" s="168"/>
      <c r="AM33" s="168"/>
      <c r="AN33" s="168"/>
      <c r="AO33" s="168"/>
      <c r="AP33" s="168"/>
      <c r="AQ33" s="168"/>
      <c r="AR33" s="168"/>
      <c r="AS33" s="168"/>
      <c r="AT33" s="168"/>
      <c r="AU33" s="168"/>
      <c r="AV33" s="168"/>
      <c r="AW33" s="168"/>
      <c r="AX33" s="168"/>
      <c r="AY33" s="168"/>
      <c r="AZ33" s="168"/>
      <c r="BA33" s="168"/>
      <c r="BB33" s="168"/>
      <c r="BC33" s="168"/>
      <c r="BD33" s="168"/>
      <c r="BE33" s="168"/>
      <c r="BF33" s="168"/>
      <c r="BG33" s="168"/>
      <c r="BH33" s="168"/>
    </row>
    <row r="34" spans="1:60" s="37" customFormat="1" ht="15.5" x14ac:dyDescent="0.35">
      <c r="A34" s="168">
        <v>2015</v>
      </c>
      <c r="B34" s="170">
        <v>409.29107445526103</v>
      </c>
      <c r="C34" s="170">
        <v>243.96485422363301</v>
      </c>
      <c r="D34" s="170">
        <v>642.09557902832</v>
      </c>
      <c r="E34" s="170">
        <v>5777.21797087708</v>
      </c>
      <c r="F34" s="170">
        <v>60.426776025390602</v>
      </c>
      <c r="G34" s="170">
        <v>264.77604004516604</v>
      </c>
      <c r="H34" s="170">
        <v>1233.65948588181</v>
      </c>
      <c r="I34" s="170">
        <v>2532.1789159088103</v>
      </c>
      <c r="J34" s="170">
        <v>825.89194665527293</v>
      </c>
      <c r="K34" s="170">
        <v>2688.6306112793</v>
      </c>
      <c r="L34" s="170">
        <v>5780.2354069824196</v>
      </c>
      <c r="M34" s="170">
        <v>10154.759324438501</v>
      </c>
      <c r="N34" s="170">
        <v>428.94315495605497</v>
      </c>
      <c r="O34" s="170">
        <v>1247.48071083984</v>
      </c>
      <c r="P34" s="170">
        <v>1786.09914230295</v>
      </c>
      <c r="Q34" s="170">
        <v>3282.1266241210901</v>
      </c>
      <c r="R34" s="170"/>
      <c r="S34" s="170">
        <f t="shared" si="0"/>
        <v>1724.5529520919795</v>
      </c>
      <c r="T34" s="170">
        <f t="shared" si="0"/>
        <v>4444.8522163879388</v>
      </c>
      <c r="U34" s="170">
        <f t="shared" si="0"/>
        <v>9442.0896141955</v>
      </c>
      <c r="V34" s="170">
        <f t="shared" si="0"/>
        <v>21746.282835345482</v>
      </c>
      <c r="W34" s="170">
        <f t="shared" si="1"/>
        <v>7072.5694785842943</v>
      </c>
      <c r="X34" s="170">
        <f t="shared" si="2"/>
        <v>4091.0412178611768</v>
      </c>
      <c r="Y34" s="170">
        <f t="shared" si="3"/>
        <v>19449.517289355492</v>
      </c>
      <c r="Z34" s="170">
        <f t="shared" si="4"/>
        <v>6744.6496322199346</v>
      </c>
      <c r="AA34" s="170">
        <f t="shared" si="5"/>
        <v>37357.777618020897</v>
      </c>
      <c r="AB34" s="170"/>
      <c r="AC34" s="170"/>
      <c r="AD34" s="170"/>
      <c r="AE34" s="170"/>
      <c r="AF34" s="170"/>
      <c r="AG34" s="168"/>
      <c r="AH34" s="168"/>
      <c r="AI34" s="168"/>
      <c r="AJ34" s="168"/>
      <c r="AK34" s="168"/>
      <c r="AL34" s="168"/>
      <c r="AM34" s="168"/>
      <c r="AN34" s="168"/>
      <c r="AO34" s="168"/>
      <c r="AP34" s="168"/>
      <c r="AQ34" s="168"/>
      <c r="AR34" s="168"/>
      <c r="AS34" s="168"/>
      <c r="AT34" s="168"/>
      <c r="AU34" s="168"/>
      <c r="AV34" s="168"/>
      <c r="AW34" s="168"/>
      <c r="AX34" s="168"/>
      <c r="AY34" s="168"/>
      <c r="AZ34" s="168"/>
      <c r="BA34" s="168"/>
      <c r="BB34" s="168"/>
      <c r="BC34" s="168"/>
      <c r="BD34" s="168"/>
      <c r="BE34" s="168"/>
      <c r="BF34" s="168"/>
      <c r="BG34" s="168"/>
      <c r="BH34" s="168"/>
    </row>
    <row r="35" spans="1:60" s="37" customFormat="1" ht="15.5" x14ac:dyDescent="0.35">
      <c r="A35" s="168">
        <v>2016</v>
      </c>
      <c r="B35" s="170">
        <v>384.03593347167998</v>
      </c>
      <c r="C35" s="170">
        <v>342.57761581850099</v>
      </c>
      <c r="D35" s="170">
        <v>777.04504653320305</v>
      </c>
      <c r="E35" s="170">
        <v>5544.8255154632598</v>
      </c>
      <c r="F35" s="170">
        <v>99.907776989746097</v>
      </c>
      <c r="G35" s="170">
        <v>288.79447359619098</v>
      </c>
      <c r="H35" s="170">
        <v>850.73167410888698</v>
      </c>
      <c r="I35" s="170">
        <v>2235.8769902458198</v>
      </c>
      <c r="J35" s="170">
        <v>874.72969461669902</v>
      </c>
      <c r="K35" s="170">
        <v>2570.8377188766499</v>
      </c>
      <c r="L35" s="170">
        <v>8431.3171987792994</v>
      </c>
      <c r="M35" s="170">
        <v>11266.754867691599</v>
      </c>
      <c r="N35" s="170">
        <v>378.58385263671897</v>
      </c>
      <c r="O35" s="170">
        <v>1229.45348659668</v>
      </c>
      <c r="P35" s="170">
        <v>2741.4070660644502</v>
      </c>
      <c r="Q35" s="170">
        <v>1506.7285793456999</v>
      </c>
      <c r="R35" s="170"/>
      <c r="S35" s="170">
        <f t="shared" si="0"/>
        <v>1737.2572577148442</v>
      </c>
      <c r="T35" s="170">
        <f t="shared" si="0"/>
        <v>4431.6632948880215</v>
      </c>
      <c r="U35" s="170">
        <f t="shared" si="0"/>
        <v>12800.50098548584</v>
      </c>
      <c r="V35" s="170">
        <f t="shared" si="0"/>
        <v>20554.185952746378</v>
      </c>
      <c r="W35" s="170">
        <f t="shared" si="1"/>
        <v>7048.4841112866434</v>
      </c>
      <c r="X35" s="170">
        <f t="shared" si="2"/>
        <v>3475.3109149406437</v>
      </c>
      <c r="Y35" s="170">
        <f t="shared" si="3"/>
        <v>23143.639479964248</v>
      </c>
      <c r="Z35" s="170">
        <f t="shared" si="4"/>
        <v>5856.1729846435483</v>
      </c>
      <c r="AA35" s="170">
        <f t="shared" si="5"/>
        <v>39523.607490835086</v>
      </c>
      <c r="AB35" s="170">
        <v>632.84961705071862</v>
      </c>
      <c r="AC35" s="170">
        <v>0</v>
      </c>
      <c r="AD35" s="170">
        <v>156.85302320454679</v>
      </c>
      <c r="AE35" s="170">
        <v>0</v>
      </c>
      <c r="AF35" s="170">
        <v>789.70264025526535</v>
      </c>
      <c r="AG35" s="168" t="s">
        <v>249</v>
      </c>
      <c r="AH35" s="168" t="s">
        <v>249</v>
      </c>
      <c r="AI35" s="168" t="s">
        <v>249</v>
      </c>
      <c r="AJ35" s="168" t="s">
        <v>249</v>
      </c>
      <c r="AK35" s="168"/>
      <c r="AL35" s="168"/>
      <c r="AM35" s="168"/>
      <c r="AN35" s="168"/>
      <c r="AO35" s="168"/>
      <c r="AP35" s="168"/>
      <c r="AQ35" s="168"/>
      <c r="AR35" s="168"/>
      <c r="AS35" s="168"/>
      <c r="AT35" s="168"/>
      <c r="AU35" s="168"/>
      <c r="AV35" s="168"/>
      <c r="AW35" s="168"/>
      <c r="AX35" s="168"/>
      <c r="AY35" s="168"/>
      <c r="AZ35" s="168"/>
      <c r="BA35" s="168"/>
      <c r="BB35" s="168"/>
      <c r="BC35" s="168"/>
      <c r="BD35" s="168"/>
      <c r="BE35" s="168"/>
      <c r="BF35" s="168"/>
      <c r="BG35" s="168"/>
      <c r="BH35" s="168"/>
    </row>
    <row r="36" spans="1:60" ht="15.5" x14ac:dyDescent="0.35">
      <c r="A36" s="168">
        <v>2017</v>
      </c>
      <c r="B36" s="170">
        <v>211.372148950195</v>
      </c>
      <c r="C36" s="170">
        <v>612.61783671875003</v>
      </c>
      <c r="D36" s="170">
        <v>645.69233880615195</v>
      </c>
      <c r="E36" s="170">
        <v>6584.7260894851697</v>
      </c>
      <c r="F36" s="170">
        <v>80.038357141113295</v>
      </c>
      <c r="G36" s="170">
        <v>220.16120102539099</v>
      </c>
      <c r="H36" s="170">
        <v>843.45529805125295</v>
      </c>
      <c r="I36" s="170">
        <v>2251.1294543037402</v>
      </c>
      <c r="J36" s="170">
        <v>881.76578673706103</v>
      </c>
      <c r="K36" s="170">
        <v>2713.6876155731202</v>
      </c>
      <c r="L36" s="170">
        <v>13221.3521898784</v>
      </c>
      <c r="M36" s="170">
        <v>8010.1491898193399</v>
      </c>
      <c r="N36" s="170">
        <v>307.87914628906202</v>
      </c>
      <c r="O36" s="170">
        <v>1133.90212780762</v>
      </c>
      <c r="P36" s="170">
        <v>3158.2771328125</v>
      </c>
      <c r="Q36" s="170">
        <v>1571.64169179687</v>
      </c>
      <c r="R36" s="170"/>
      <c r="S36" s="170">
        <f t="shared" si="0"/>
        <v>1481.0554391174312</v>
      </c>
      <c r="T36" s="170">
        <f t="shared" si="0"/>
        <v>4680.368781124881</v>
      </c>
      <c r="U36" s="170">
        <f t="shared" si="0"/>
        <v>17868.776959548304</v>
      </c>
      <c r="V36" s="170">
        <f t="shared" si="0"/>
        <v>18417.646425405121</v>
      </c>
      <c r="W36" s="170">
        <f t="shared" si="1"/>
        <v>8054.4084139602664</v>
      </c>
      <c r="X36" s="170">
        <f t="shared" si="2"/>
        <v>3394.7843105214974</v>
      </c>
      <c r="Y36" s="170">
        <f t="shared" si="3"/>
        <v>24826.954782007924</v>
      </c>
      <c r="Z36" s="170">
        <f t="shared" si="4"/>
        <v>6171.7000987060519</v>
      </c>
      <c r="AA36" s="170">
        <f t="shared" si="5"/>
        <v>42447.84760519574</v>
      </c>
      <c r="AB36" s="170"/>
      <c r="AC36" s="170"/>
      <c r="AD36" s="170"/>
      <c r="AE36" s="170"/>
      <c r="AF36" s="170"/>
      <c r="AG36" s="168"/>
      <c r="AH36" s="168"/>
      <c r="AI36" s="168"/>
      <c r="AJ36" s="168"/>
      <c r="AK36" s="168"/>
      <c r="AL36" s="168"/>
      <c r="AM36" s="168"/>
      <c r="AN36" s="168"/>
      <c r="AO36" s="168"/>
      <c r="AP36" s="168"/>
      <c r="AQ36" s="168"/>
      <c r="AR36" s="168"/>
      <c r="AS36" s="168"/>
      <c r="AT36" s="168"/>
      <c r="AU36" s="168"/>
      <c r="AV36" s="168"/>
      <c r="AW36" s="168"/>
      <c r="AX36" s="168"/>
      <c r="AY36" s="168"/>
      <c r="AZ36" s="168"/>
      <c r="BA36" s="168"/>
      <c r="BB36" s="168"/>
      <c r="BC36" s="168"/>
      <c r="BD36" s="168"/>
      <c r="BE36" s="168"/>
      <c r="BF36" s="168"/>
      <c r="BG36" s="168"/>
      <c r="BH36" s="168"/>
    </row>
    <row r="37" spans="1:60" s="38" customFormat="1" ht="15.5" x14ac:dyDescent="0.35">
      <c r="A37" s="168">
        <v>2018</v>
      </c>
      <c r="B37" s="170">
        <v>98.95</v>
      </c>
      <c r="C37" s="170">
        <v>235.4</v>
      </c>
      <c r="D37" s="170">
        <v>342.82</v>
      </c>
      <c r="E37" s="170">
        <v>4742.91</v>
      </c>
      <c r="F37" s="170">
        <v>59.64</v>
      </c>
      <c r="G37" s="170">
        <v>118.34</v>
      </c>
      <c r="H37" s="170">
        <v>572.66999999999996</v>
      </c>
      <c r="I37" s="170">
        <v>2447.2600000000002</v>
      </c>
      <c r="J37" s="170">
        <v>524.54999999999995</v>
      </c>
      <c r="K37" s="170">
        <v>2547.35</v>
      </c>
      <c r="L37" s="170">
        <v>8659.31</v>
      </c>
      <c r="M37" s="170">
        <v>12559.03</v>
      </c>
      <c r="N37" s="170">
        <v>207.33</v>
      </c>
      <c r="O37" s="170">
        <v>1131.52</v>
      </c>
      <c r="P37" s="170">
        <v>2765.54</v>
      </c>
      <c r="Q37" s="170">
        <v>3257.39</v>
      </c>
      <c r="R37" s="170"/>
      <c r="S37" s="170">
        <f t="shared" si="0"/>
        <v>890.47</v>
      </c>
      <c r="T37" s="170">
        <f t="shared" si="0"/>
        <v>4032.61</v>
      </c>
      <c r="U37" s="170">
        <f t="shared" si="0"/>
        <v>12340.34</v>
      </c>
      <c r="V37" s="170">
        <f t="shared" si="0"/>
        <v>23006.59</v>
      </c>
      <c r="W37" s="170">
        <f t="shared" si="1"/>
        <v>5420.08</v>
      </c>
      <c r="X37" s="170">
        <f t="shared" si="2"/>
        <v>3197.9100000000003</v>
      </c>
      <c r="Y37" s="170">
        <f t="shared" si="3"/>
        <v>24290.239999999998</v>
      </c>
      <c r="Z37" s="170">
        <f t="shared" si="4"/>
        <v>7361.7799999999988</v>
      </c>
      <c r="AA37" s="170">
        <f t="shared" si="5"/>
        <v>40270.009999999995</v>
      </c>
      <c r="AB37" s="170">
        <v>2289.5917487066631</v>
      </c>
      <c r="AC37" s="170">
        <v>-0.38964881112956828</v>
      </c>
      <c r="AD37" s="170">
        <v>1177.5289602886767</v>
      </c>
      <c r="AE37" s="170">
        <v>0</v>
      </c>
      <c r="AF37" s="170">
        <v>3466.73106018421</v>
      </c>
      <c r="AG37" s="168" t="s">
        <v>249</v>
      </c>
      <c r="AH37" s="168" t="s">
        <v>249</v>
      </c>
      <c r="AI37" s="168" t="s">
        <v>249</v>
      </c>
      <c r="AJ37" s="168" t="s">
        <v>249</v>
      </c>
      <c r="AK37" s="168" t="s">
        <v>249</v>
      </c>
      <c r="AL37" s="168" t="s">
        <v>249</v>
      </c>
      <c r="AM37" s="168" t="s">
        <v>249</v>
      </c>
      <c r="AN37" s="168" t="s">
        <v>249</v>
      </c>
      <c r="AO37" s="168" t="s">
        <v>249</v>
      </c>
      <c r="AP37" s="168" t="s">
        <v>249</v>
      </c>
      <c r="AQ37" s="168" t="s">
        <v>249</v>
      </c>
      <c r="AR37" s="168" t="s">
        <v>249</v>
      </c>
      <c r="AS37" s="168"/>
      <c r="AT37" s="168"/>
      <c r="AU37" s="168"/>
      <c r="AV37" s="168"/>
      <c r="AW37" s="168"/>
      <c r="AX37" s="168" t="s">
        <v>249</v>
      </c>
      <c r="AY37" s="168" t="s">
        <v>249</v>
      </c>
      <c r="AZ37" s="168" t="s">
        <v>249</v>
      </c>
      <c r="BA37" s="168" t="s">
        <v>249</v>
      </c>
      <c r="BB37" s="168" t="s">
        <v>249</v>
      </c>
      <c r="BC37" s="168" t="s">
        <v>249</v>
      </c>
      <c r="BD37" s="168" t="s">
        <v>249</v>
      </c>
      <c r="BE37" s="168"/>
      <c r="BF37" s="168" t="s">
        <v>249</v>
      </c>
      <c r="BG37" s="171"/>
      <c r="BH37" s="171"/>
    </row>
    <row r="38" spans="1:60" s="38" customFormat="1" ht="15.5" x14ac:dyDescent="0.35">
      <c r="A38" s="168">
        <v>2019</v>
      </c>
      <c r="B38" s="170">
        <v>385.30922613525399</v>
      </c>
      <c r="C38" s="170">
        <v>343.87214160156299</v>
      </c>
      <c r="D38" s="170">
        <v>428.49613008709002</v>
      </c>
      <c r="E38" s="170">
        <v>5972.0592297851599</v>
      </c>
      <c r="F38" s="170">
        <v>106.078965405273</v>
      </c>
      <c r="G38" s="170">
        <v>379.84008914794896</v>
      </c>
      <c r="H38" s="170">
        <v>580.858071654892</v>
      </c>
      <c r="I38" s="170">
        <v>2587.2604290405297</v>
      </c>
      <c r="J38" s="170">
        <v>441.82253882446298</v>
      </c>
      <c r="K38" s="170">
        <v>2273.47686334229</v>
      </c>
      <c r="L38" s="170">
        <v>4152.0532679199196</v>
      </c>
      <c r="M38" s="170">
        <v>4488.3207523034998</v>
      </c>
      <c r="N38" s="170">
        <v>303.344122381592</v>
      </c>
      <c r="O38" s="170">
        <v>1276.8633423828101</v>
      </c>
      <c r="P38" s="170">
        <v>2185.3909473388703</v>
      </c>
      <c r="Q38" s="170">
        <v>1080.5546498779302</v>
      </c>
      <c r="R38" s="170"/>
      <c r="S38" s="170">
        <f t="shared" ref="S38:V44" si="6">B38+F38+J38+N38</f>
        <v>1236.5548527465821</v>
      </c>
      <c r="T38" s="170">
        <f t="shared" si="6"/>
        <v>4274.0524364746125</v>
      </c>
      <c r="U38" s="170">
        <f t="shared" si="6"/>
        <v>7346.7984170007721</v>
      </c>
      <c r="V38" s="170">
        <f t="shared" si="6"/>
        <v>14128.19506100712</v>
      </c>
      <c r="W38" s="170">
        <f t="shared" si="1"/>
        <v>7129.7367276090672</v>
      </c>
      <c r="X38" s="170">
        <f t="shared" si="2"/>
        <v>3654.0375552486439</v>
      </c>
      <c r="Y38" s="170">
        <f t="shared" si="3"/>
        <v>11355.673422390173</v>
      </c>
      <c r="Z38" s="170">
        <f t="shared" si="4"/>
        <v>4846.1530619812029</v>
      </c>
      <c r="AA38" s="170">
        <f t="shared" si="5"/>
        <v>26985.600767229087</v>
      </c>
      <c r="AB38" s="170"/>
      <c r="AC38" s="170"/>
      <c r="AD38" s="170"/>
      <c r="AE38" s="170"/>
      <c r="AF38" s="170"/>
      <c r="AG38" s="168"/>
      <c r="AH38" s="168"/>
      <c r="AI38" s="168"/>
      <c r="AJ38" s="168"/>
      <c r="AK38" s="168"/>
      <c r="AL38" s="168"/>
      <c r="AM38" s="168"/>
      <c r="AN38" s="168"/>
      <c r="AO38" s="168"/>
      <c r="AP38" s="168"/>
      <c r="AQ38" s="168"/>
      <c r="AR38" s="168"/>
      <c r="AS38" s="168"/>
      <c r="AT38" s="168"/>
      <c r="AU38" s="168"/>
      <c r="AV38" s="168"/>
      <c r="AW38" s="168"/>
      <c r="AX38" s="168"/>
      <c r="AY38" s="168"/>
      <c r="AZ38" s="168"/>
      <c r="BA38" s="168"/>
      <c r="BB38" s="168"/>
      <c r="BC38" s="168"/>
      <c r="BD38" s="168"/>
      <c r="BE38" s="168"/>
      <c r="BF38" s="168"/>
      <c r="BG38" s="171"/>
      <c r="BH38" s="171"/>
    </row>
    <row r="39" spans="1:60" ht="15.5" x14ac:dyDescent="0.35">
      <c r="A39" s="168">
        <v>2020</v>
      </c>
      <c r="B39" s="170">
        <v>108.610865145874</v>
      </c>
      <c r="C39" s="170">
        <v>418.594648522949</v>
      </c>
      <c r="D39" s="170">
        <v>468.44968416747997</v>
      </c>
      <c r="E39" s="170">
        <v>6496.49979970393</v>
      </c>
      <c r="F39" s="170">
        <v>21.784725170898401</v>
      </c>
      <c r="G39" s="170">
        <v>261.60489685058599</v>
      </c>
      <c r="H39" s="170">
        <v>409.00352741699197</v>
      </c>
      <c r="I39" s="170">
        <v>2638.4134388916</v>
      </c>
      <c r="J39" s="170">
        <v>247.74518159179701</v>
      </c>
      <c r="K39" s="170">
        <v>1878.0088968017601</v>
      </c>
      <c r="L39" s="170">
        <v>4227.3304916992201</v>
      </c>
      <c r="M39" s="170">
        <v>2827.40571390381</v>
      </c>
      <c r="N39" s="170">
        <v>577.44384018554695</v>
      </c>
      <c r="O39" s="170">
        <v>1724.31052366943</v>
      </c>
      <c r="P39" s="170">
        <v>1711.08056243896</v>
      </c>
      <c r="Q39" s="170">
        <v>1531.6833678222699</v>
      </c>
      <c r="R39" s="170"/>
      <c r="S39" s="170">
        <f t="shared" si="6"/>
        <v>955.58461209411632</v>
      </c>
      <c r="T39" s="170">
        <f t="shared" si="6"/>
        <v>4282.5189658447252</v>
      </c>
      <c r="U39" s="170">
        <f t="shared" si="6"/>
        <v>6815.8642657226519</v>
      </c>
      <c r="V39" s="170">
        <f t="shared" si="6"/>
        <v>13494.002320321611</v>
      </c>
      <c r="W39" s="170">
        <f t="shared" si="1"/>
        <v>7492.1549975402331</v>
      </c>
      <c r="X39" s="170">
        <f t="shared" si="2"/>
        <v>3330.8065883300765</v>
      </c>
      <c r="Y39" s="170">
        <f t="shared" si="3"/>
        <v>9180.4902839965871</v>
      </c>
      <c r="Z39" s="170">
        <f t="shared" si="4"/>
        <v>5544.5182941162066</v>
      </c>
      <c r="AA39" s="170">
        <f t="shared" si="5"/>
        <v>25547.970163983104</v>
      </c>
      <c r="AB39" s="83"/>
      <c r="AC39" s="78"/>
      <c r="AD39" s="78"/>
      <c r="AE39" s="78"/>
      <c r="AF39" s="168"/>
      <c r="AG39" s="168"/>
      <c r="AH39" s="168"/>
      <c r="AI39" s="168"/>
      <c r="AJ39" s="168"/>
      <c r="AK39" s="168"/>
      <c r="AL39" s="168"/>
      <c r="AM39" s="168"/>
      <c r="AN39" s="168"/>
      <c r="AO39" s="168"/>
      <c r="AP39" s="168"/>
      <c r="AQ39" s="168"/>
      <c r="AR39" s="168"/>
      <c r="AS39" s="168"/>
      <c r="AT39" s="168"/>
      <c r="AU39" s="168"/>
      <c r="AV39" s="168"/>
      <c r="AW39" s="168"/>
      <c r="AX39" s="168"/>
      <c r="AY39" s="168"/>
      <c r="AZ39" s="168"/>
      <c r="BA39" s="168"/>
      <c r="BB39" s="168"/>
      <c r="BC39" s="168"/>
      <c r="BD39" s="168"/>
      <c r="BE39" s="168"/>
      <c r="BF39" s="168"/>
      <c r="BG39" s="168"/>
      <c r="BH39" s="168"/>
    </row>
    <row r="40" spans="1:60" ht="15.5" x14ac:dyDescent="0.35">
      <c r="A40" s="168">
        <v>2021</v>
      </c>
      <c r="B40" s="157">
        <v>111.47445803222701</v>
      </c>
      <c r="C40" s="157">
        <v>377.10400554199202</v>
      </c>
      <c r="D40" s="157">
        <v>712.743347103882</v>
      </c>
      <c r="E40" s="157">
        <v>6559.8900772888201</v>
      </c>
      <c r="F40" s="157">
        <v>22.3517517845154</v>
      </c>
      <c r="G40" s="157">
        <v>265.13614030761698</v>
      </c>
      <c r="H40" s="157">
        <v>361.15577549285899</v>
      </c>
      <c r="I40" s="157">
        <v>2744.1851420654302</v>
      </c>
      <c r="J40" s="157">
        <v>251.58519603271498</v>
      </c>
      <c r="K40" s="157">
        <v>1496.03833189697</v>
      </c>
      <c r="L40" s="157">
        <v>3103.18571049805</v>
      </c>
      <c r="M40" s="157">
        <v>4898.3309006347699</v>
      </c>
      <c r="N40" s="157">
        <v>167.85788407592798</v>
      </c>
      <c r="O40" s="157">
        <v>1280.8621621093801</v>
      </c>
      <c r="P40" s="157">
        <v>2242.9787925781297</v>
      </c>
      <c r="Q40" s="157">
        <v>2933.45630087891</v>
      </c>
      <c r="R40" s="168"/>
      <c r="S40" s="170">
        <f t="shared" si="6"/>
        <v>553.26928992538535</v>
      </c>
      <c r="T40" s="170">
        <f t="shared" si="6"/>
        <v>3419.1406398559593</v>
      </c>
      <c r="U40" s="170">
        <f t="shared" si="6"/>
        <v>6420.0636256729213</v>
      </c>
      <c r="V40" s="170">
        <f t="shared" si="6"/>
        <v>17135.862420867932</v>
      </c>
      <c r="W40" s="170">
        <f t="shared" si="1"/>
        <v>7761.2118879669215</v>
      </c>
      <c r="X40" s="170">
        <f t="shared" si="2"/>
        <v>3392.8288096504216</v>
      </c>
      <c r="Y40" s="170">
        <f t="shared" si="3"/>
        <v>9749.1401390625051</v>
      </c>
      <c r="Z40" s="170">
        <f t="shared" si="4"/>
        <v>6625.1551396423474</v>
      </c>
      <c r="AA40" s="170">
        <f t="shared" si="5"/>
        <v>27528.335976322196</v>
      </c>
      <c r="AB40" s="171">
        <v>26.706739233390181</v>
      </c>
      <c r="AC40" s="168">
        <v>0</v>
      </c>
      <c r="AD40" s="168">
        <v>0</v>
      </c>
      <c r="AE40" s="168">
        <v>0</v>
      </c>
      <c r="AF40" s="171">
        <f>SUM(AB40:AE40)</f>
        <v>26.706739233390181</v>
      </c>
      <c r="AG40" s="168" t="s">
        <v>249</v>
      </c>
      <c r="AH40" s="168" t="s">
        <v>249</v>
      </c>
      <c r="AI40" s="168" t="s">
        <v>249</v>
      </c>
      <c r="AJ40" s="168" t="s">
        <v>249</v>
      </c>
      <c r="AK40" s="168"/>
      <c r="AL40" s="168"/>
      <c r="AM40" s="168"/>
      <c r="AN40" s="168"/>
      <c r="AO40" s="168"/>
      <c r="AP40" s="168"/>
      <c r="AQ40" s="168"/>
      <c r="AR40" s="168"/>
      <c r="AS40" s="168"/>
      <c r="AT40" s="168"/>
      <c r="AU40" s="168"/>
      <c r="AV40" s="168"/>
      <c r="AW40" s="168"/>
      <c r="AX40" s="168" t="s">
        <v>249</v>
      </c>
      <c r="AY40" s="168" t="s">
        <v>249</v>
      </c>
      <c r="AZ40" s="168" t="s">
        <v>249</v>
      </c>
      <c r="BA40" s="168" t="s">
        <v>249</v>
      </c>
      <c r="BB40" s="168" t="s">
        <v>249</v>
      </c>
      <c r="BC40" s="168"/>
      <c r="BD40" s="168"/>
      <c r="BE40" s="168"/>
      <c r="BF40" s="168" t="s">
        <v>249</v>
      </c>
      <c r="BG40" s="168"/>
      <c r="BH40" s="168"/>
    </row>
    <row r="41" spans="1:60" ht="15.5" x14ac:dyDescent="0.35">
      <c r="A41" s="168">
        <v>2022</v>
      </c>
      <c r="B41" s="157">
        <v>19.1887032714844</v>
      </c>
      <c r="C41" s="157">
        <v>232.41341052246099</v>
      </c>
      <c r="D41" s="157">
        <v>548.50383013915996</v>
      </c>
      <c r="E41" s="157">
        <v>7055.2152218383799</v>
      </c>
      <c r="F41" s="157">
        <v>12.8132103637695</v>
      </c>
      <c r="G41" s="157">
        <v>166.95924552002</v>
      </c>
      <c r="H41" s="157">
        <v>443.00531776733402</v>
      </c>
      <c r="I41" s="157">
        <v>2280.8058188232399</v>
      </c>
      <c r="J41" s="157">
        <v>274.66571132812498</v>
      </c>
      <c r="K41" s="157">
        <v>2346.3981873901398</v>
      </c>
      <c r="L41" s="157">
        <v>4584.7902653076198</v>
      </c>
      <c r="M41" s="157">
        <v>5491.4304647696999</v>
      </c>
      <c r="N41" s="157">
        <v>200.518397302246</v>
      </c>
      <c r="O41" s="157">
        <v>1244.9485051757799</v>
      </c>
      <c r="P41" s="157">
        <v>2993.7301194335901</v>
      </c>
      <c r="Q41" s="157">
        <v>3436.7780622436499</v>
      </c>
      <c r="R41" s="168"/>
      <c r="S41" s="170">
        <f t="shared" si="6"/>
        <v>507.1860222656249</v>
      </c>
      <c r="T41" s="170">
        <f t="shared" si="6"/>
        <v>3990.7193486084007</v>
      </c>
      <c r="U41" s="170">
        <f t="shared" si="6"/>
        <v>8570.0295326477044</v>
      </c>
      <c r="V41" s="170">
        <f t="shared" si="6"/>
        <v>18264.229567674971</v>
      </c>
      <c r="W41" s="170">
        <f t="shared" si="1"/>
        <v>7855.3211657714855</v>
      </c>
      <c r="X41" s="170">
        <f t="shared" si="2"/>
        <v>2903.5835924743633</v>
      </c>
      <c r="Y41" s="170">
        <f t="shared" si="3"/>
        <v>12697.284628795584</v>
      </c>
      <c r="Z41" s="170">
        <f t="shared" si="4"/>
        <v>7875.975084155265</v>
      </c>
      <c r="AA41" s="170">
        <f t="shared" si="5"/>
        <v>31332.164471196695</v>
      </c>
      <c r="AB41" s="171"/>
      <c r="AC41" s="168"/>
      <c r="AD41" s="168"/>
      <c r="AE41" s="168"/>
      <c r="AF41" s="171"/>
      <c r="AG41" s="168"/>
      <c r="AH41" s="168"/>
      <c r="AI41" s="168"/>
      <c r="AJ41" s="168"/>
      <c r="AK41" s="168"/>
      <c r="AL41" s="168"/>
      <c r="AM41" s="168"/>
      <c r="AN41" s="168"/>
      <c r="AO41" s="168"/>
      <c r="AP41" s="168"/>
      <c r="AQ41" s="168"/>
      <c r="AR41" s="168"/>
      <c r="AS41" s="168"/>
      <c r="AT41" s="168"/>
      <c r="AU41" s="168"/>
      <c r="AV41" s="168"/>
      <c r="AW41" s="168"/>
      <c r="AX41" s="168" t="s">
        <v>249</v>
      </c>
      <c r="AY41" s="168" t="s">
        <v>249</v>
      </c>
      <c r="AZ41" s="168" t="s">
        <v>249</v>
      </c>
      <c r="BA41" s="168" t="s">
        <v>249</v>
      </c>
      <c r="BB41" s="168" t="s">
        <v>249</v>
      </c>
      <c r="BC41" s="168"/>
      <c r="BD41" s="168"/>
      <c r="BE41" s="168"/>
      <c r="BF41" s="168" t="s">
        <v>249</v>
      </c>
      <c r="BG41" s="168"/>
      <c r="BH41" s="168"/>
    </row>
    <row r="42" spans="1:60" ht="15.5" x14ac:dyDescent="0.35">
      <c r="A42" s="168">
        <v>2023</v>
      </c>
      <c r="B42" s="157">
        <v>6.04</v>
      </c>
      <c r="C42" s="157">
        <v>284.92</v>
      </c>
      <c r="D42" s="157">
        <v>398.67</v>
      </c>
      <c r="E42" s="157">
        <v>5936.56</v>
      </c>
      <c r="F42" s="157">
        <v>4.58</v>
      </c>
      <c r="G42" s="157">
        <v>60.23</v>
      </c>
      <c r="H42" s="157">
        <v>171.85</v>
      </c>
      <c r="I42" s="157">
        <v>1045.52</v>
      </c>
      <c r="J42" s="157">
        <v>399.47</v>
      </c>
      <c r="K42" s="157">
        <v>2795.96</v>
      </c>
      <c r="L42" s="157">
        <v>4542.26</v>
      </c>
      <c r="M42" s="157">
        <v>7790.05</v>
      </c>
      <c r="N42" s="157">
        <v>79.67</v>
      </c>
      <c r="O42" s="157">
        <v>1284.02</v>
      </c>
      <c r="P42" s="157">
        <v>2369.31</v>
      </c>
      <c r="Q42" s="157">
        <v>5090.37</v>
      </c>
      <c r="R42" s="168"/>
      <c r="S42" s="170">
        <f t="shared" si="6"/>
        <v>489.76000000000005</v>
      </c>
      <c r="T42" s="170">
        <f t="shared" si="6"/>
        <v>4425.13</v>
      </c>
      <c r="U42" s="170">
        <f t="shared" si="6"/>
        <v>7482.09</v>
      </c>
      <c r="V42" s="170">
        <f t="shared" si="6"/>
        <v>19862.5</v>
      </c>
      <c r="W42" s="170">
        <f t="shared" si="1"/>
        <v>6626.1900000000005</v>
      </c>
      <c r="X42" s="170">
        <f t="shared" si="2"/>
        <v>1282.18</v>
      </c>
      <c r="Y42" s="170">
        <f t="shared" si="3"/>
        <v>15527.740000000002</v>
      </c>
      <c r="Z42" s="170">
        <f t="shared" si="4"/>
        <v>8823.369999999999</v>
      </c>
      <c r="AA42" s="170">
        <f t="shared" si="5"/>
        <v>32259.48</v>
      </c>
      <c r="AB42" s="170">
        <v>1395.8900601265914</v>
      </c>
      <c r="AC42" s="172">
        <v>102.448963867188</v>
      </c>
      <c r="AD42" s="170">
        <v>0</v>
      </c>
      <c r="AE42" s="170">
        <v>0</v>
      </c>
      <c r="AF42" s="171">
        <f>SUM(AB42:AE42)</f>
        <v>1498.3390239937794</v>
      </c>
      <c r="AG42" s="168" t="s">
        <v>249</v>
      </c>
      <c r="AH42" s="168" t="s">
        <v>249</v>
      </c>
      <c r="AI42" s="168" t="s">
        <v>249</v>
      </c>
      <c r="AJ42" s="168" t="s">
        <v>249</v>
      </c>
      <c r="AK42" s="168" t="s">
        <v>249</v>
      </c>
      <c r="AL42" s="168" t="s">
        <v>249</v>
      </c>
      <c r="AM42" s="168" t="s">
        <v>249</v>
      </c>
      <c r="AN42" s="168" t="s">
        <v>249</v>
      </c>
      <c r="AO42" s="168"/>
      <c r="AP42" s="168"/>
      <c r="AQ42" s="168"/>
      <c r="AR42" s="168"/>
      <c r="AS42" s="168"/>
      <c r="AT42" s="168"/>
      <c r="AU42" s="168"/>
      <c r="AV42" s="168"/>
      <c r="AW42" s="168"/>
      <c r="AX42" s="168" t="s">
        <v>249</v>
      </c>
      <c r="AY42" s="168" t="s">
        <v>249</v>
      </c>
      <c r="AZ42" s="168" t="s">
        <v>249</v>
      </c>
      <c r="BA42" s="168" t="s">
        <v>249</v>
      </c>
      <c r="BB42" s="168" t="s">
        <v>249</v>
      </c>
      <c r="BC42" s="168" t="s">
        <v>249</v>
      </c>
      <c r="BD42" s="168"/>
      <c r="BE42" s="168"/>
      <c r="BF42" s="168" t="s">
        <v>249</v>
      </c>
      <c r="BG42" s="168"/>
      <c r="BH42" s="168"/>
    </row>
    <row r="43" spans="1:60" ht="15.5" x14ac:dyDescent="0.35">
      <c r="A43" s="168">
        <v>2024</v>
      </c>
      <c r="B43" s="157">
        <v>40.842387867912997</v>
      </c>
      <c r="C43" s="157">
        <v>393.25277988841998</v>
      </c>
      <c r="D43" s="157">
        <v>502.65232129114401</v>
      </c>
      <c r="E43" s="157">
        <v>7246.4141726284997</v>
      </c>
      <c r="F43" s="157">
        <v>17.846784247287999</v>
      </c>
      <c r="G43" s="157">
        <v>115.656060407655</v>
      </c>
      <c r="H43" s="157">
        <v>298.33290414382799</v>
      </c>
      <c r="I43" s="157">
        <v>1482.88648328301</v>
      </c>
      <c r="J43" s="157">
        <v>346.314440487566</v>
      </c>
      <c r="K43" s="157">
        <v>1732.5000614446301</v>
      </c>
      <c r="L43" s="157">
        <v>4618.9848592708204</v>
      </c>
      <c r="M43" s="157">
        <v>6669.7323870843202</v>
      </c>
      <c r="N43" s="157">
        <v>185.05116787578999</v>
      </c>
      <c r="O43" s="157">
        <v>1109.7509913731601</v>
      </c>
      <c r="P43" s="157">
        <v>2632.28793265889</v>
      </c>
      <c r="Q43" s="157">
        <v>6297.6618690233699</v>
      </c>
      <c r="R43" s="168"/>
      <c r="S43" s="170">
        <f t="shared" si="6"/>
        <v>590.05478047855695</v>
      </c>
      <c r="T43" s="170">
        <f t="shared" si="6"/>
        <v>3351.1598931138651</v>
      </c>
      <c r="U43" s="170">
        <f t="shared" si="6"/>
        <v>8052.258017364682</v>
      </c>
      <c r="V43" s="170">
        <f t="shared" si="6"/>
        <v>21696.6949120192</v>
      </c>
      <c r="W43" s="170">
        <f t="shared" si="1"/>
        <v>8183.1616616759766</v>
      </c>
      <c r="X43" s="170">
        <f t="shared" si="2"/>
        <v>1914.7222320817809</v>
      </c>
      <c r="Y43" s="170">
        <f t="shared" si="3"/>
        <v>13367.531748287336</v>
      </c>
      <c r="Z43" s="170">
        <f t="shared" si="4"/>
        <v>10224.751960931211</v>
      </c>
      <c r="AA43" s="170">
        <f t="shared" si="5"/>
        <v>33690.167602976304</v>
      </c>
      <c r="AB43" s="170"/>
      <c r="AC43" s="172"/>
      <c r="AD43" s="170"/>
      <c r="AE43" s="170"/>
      <c r="AF43" s="171"/>
      <c r="AG43" s="168"/>
      <c r="AH43" s="168"/>
      <c r="AI43" s="168"/>
      <c r="AJ43" s="168"/>
      <c r="AK43" s="168"/>
      <c r="AL43" s="168"/>
      <c r="AM43" s="168"/>
      <c r="AN43" s="168"/>
      <c r="AO43" s="168"/>
      <c r="AP43" s="168"/>
      <c r="AQ43" s="168"/>
      <c r="AR43" s="168"/>
      <c r="AS43" s="168"/>
      <c r="AT43" s="168"/>
      <c r="AU43" s="168"/>
      <c r="AV43" s="168"/>
      <c r="AW43" s="168"/>
      <c r="AX43" s="168"/>
      <c r="AY43" s="168"/>
      <c r="AZ43" s="168"/>
      <c r="BA43" s="168"/>
      <c r="BB43" s="168"/>
      <c r="BC43" s="168"/>
      <c r="BD43" s="168"/>
      <c r="BE43" s="168"/>
      <c r="BF43" s="168"/>
      <c r="BG43" s="168"/>
      <c r="BH43" s="168"/>
    </row>
    <row r="44" spans="1:60" ht="15.5" x14ac:dyDescent="0.35">
      <c r="A44" s="168">
        <v>2025</v>
      </c>
      <c r="B44" s="157">
        <v>18.822679985471002</v>
      </c>
      <c r="C44" s="157">
        <v>470.28600242742499</v>
      </c>
      <c r="D44" s="157">
        <v>359.99328938919302</v>
      </c>
      <c r="E44" s="157">
        <v>6290.69734550465</v>
      </c>
      <c r="F44" s="157">
        <v>7.1391003719660002</v>
      </c>
      <c r="G44" s="157">
        <v>97.388201510190001</v>
      </c>
      <c r="H44" s="157">
        <v>264.62503868437301</v>
      </c>
      <c r="I44" s="157">
        <v>1467.2475419879199</v>
      </c>
      <c r="J44" s="157">
        <v>233.22700898286601</v>
      </c>
      <c r="K44" s="157">
        <v>2444.3697156389098</v>
      </c>
      <c r="L44" s="157">
        <v>4235.9489492122902</v>
      </c>
      <c r="M44" s="157">
        <v>7220.0805614675101</v>
      </c>
      <c r="N44" s="157">
        <v>368.79851036063599</v>
      </c>
      <c r="O44" s="157">
        <v>1305.1388863909799</v>
      </c>
      <c r="P44" s="157">
        <v>2361.13052274033</v>
      </c>
      <c r="Q44" s="157">
        <v>6430.7903959060104</v>
      </c>
      <c r="R44" s="157"/>
      <c r="S44" s="170">
        <f t="shared" si="6"/>
        <v>627.98729970093905</v>
      </c>
      <c r="T44" s="170">
        <f t="shared" si="6"/>
        <v>4317.1828059675045</v>
      </c>
      <c r="U44" s="170">
        <f t="shared" si="6"/>
        <v>7221.6978000261861</v>
      </c>
      <c r="V44" s="170">
        <f t="shared" si="6"/>
        <v>21408.815844866091</v>
      </c>
      <c r="W44" s="170">
        <f t="shared" si="1"/>
        <v>7139.7993173067389</v>
      </c>
      <c r="X44" s="170">
        <f t="shared" si="2"/>
        <v>1836.3998825544491</v>
      </c>
      <c r="Y44" s="170">
        <f t="shared" si="3"/>
        <v>14133.626235301577</v>
      </c>
      <c r="Z44" s="170">
        <f t="shared" si="4"/>
        <v>10465.858315397956</v>
      </c>
      <c r="AA44" s="170">
        <f t="shared" si="5"/>
        <v>33575.683750560725</v>
      </c>
      <c r="AB44" s="170">
        <v>408.47341389876055</v>
      </c>
      <c r="AC44" s="170">
        <v>70.617799470280033</v>
      </c>
      <c r="AD44" s="170">
        <v>1195.0302714958</v>
      </c>
      <c r="AE44" s="170">
        <v>922.50054323387997</v>
      </c>
      <c r="AF44" s="171">
        <f>SUM(AB44:AE44)</f>
        <v>2596.6220280987204</v>
      </c>
      <c r="AG44" s="168" t="s">
        <v>249</v>
      </c>
      <c r="AH44" s="168" t="s">
        <v>249</v>
      </c>
      <c r="AI44" s="168" t="s">
        <v>249</v>
      </c>
      <c r="AJ44" s="168" t="s">
        <v>249</v>
      </c>
      <c r="AK44" s="168" t="s">
        <v>249</v>
      </c>
      <c r="AL44" s="168" t="s">
        <v>249</v>
      </c>
      <c r="AM44" s="168" t="s">
        <v>249</v>
      </c>
      <c r="AN44" s="168" t="s">
        <v>249</v>
      </c>
      <c r="AO44" s="168" t="s">
        <v>249</v>
      </c>
      <c r="AP44" s="168" t="s">
        <v>249</v>
      </c>
      <c r="AQ44" s="168" t="s">
        <v>249</v>
      </c>
      <c r="AR44" s="168" t="s">
        <v>249</v>
      </c>
      <c r="AS44" s="168"/>
      <c r="AT44" s="168"/>
      <c r="AU44" s="168"/>
      <c r="AV44" s="168"/>
      <c r="AW44" s="168"/>
      <c r="AX44" s="168"/>
      <c r="AY44" s="168"/>
      <c r="AZ44" s="168"/>
      <c r="BA44" s="168"/>
      <c r="BB44" s="168"/>
      <c r="BC44" s="168"/>
      <c r="BD44" s="168"/>
      <c r="BE44" s="168"/>
      <c r="BF44" s="168"/>
      <c r="BG44" s="168"/>
      <c r="BH44" s="168"/>
    </row>
    <row r="45" spans="1:60" ht="15.5" x14ac:dyDescent="0.35">
      <c r="A45" s="168"/>
      <c r="B45" s="168"/>
      <c r="C45" s="168"/>
      <c r="D45" s="168"/>
      <c r="E45" s="168"/>
      <c r="F45" s="168"/>
      <c r="G45" s="157"/>
      <c r="H45" s="157"/>
      <c r="I45" s="157"/>
      <c r="J45" s="157"/>
      <c r="K45" s="157"/>
      <c r="L45" s="157"/>
      <c r="M45" s="157"/>
      <c r="N45" s="168"/>
      <c r="O45" s="168"/>
      <c r="P45" s="168"/>
      <c r="Q45" s="168"/>
      <c r="R45" s="168"/>
      <c r="S45" s="168"/>
      <c r="T45" s="168"/>
      <c r="U45" s="168"/>
      <c r="V45" s="168"/>
      <c r="W45" s="170"/>
      <c r="X45" s="170"/>
      <c r="Y45" s="170"/>
      <c r="Z45" s="170"/>
      <c r="AA45" s="168"/>
      <c r="AB45" s="170"/>
      <c r="AC45" s="168"/>
      <c r="AD45" s="168"/>
      <c r="AE45" s="168"/>
      <c r="AF45" s="171"/>
      <c r="AG45" s="168"/>
      <c r="AH45" s="168"/>
      <c r="AI45" s="168"/>
      <c r="AJ45" s="168"/>
      <c r="AK45" s="168"/>
      <c r="AL45" s="168"/>
      <c r="AM45" s="168"/>
      <c r="AN45" s="168"/>
      <c r="AO45" s="168"/>
      <c r="AP45" s="168"/>
      <c r="AQ45" s="168"/>
      <c r="AR45" s="168"/>
      <c r="AS45" s="168"/>
      <c r="AT45" s="168"/>
      <c r="AU45" s="168"/>
      <c r="AV45" s="168"/>
      <c r="AW45" s="168"/>
      <c r="AX45" s="168"/>
      <c r="AY45" s="168"/>
      <c r="AZ45" s="168"/>
      <c r="BA45" s="168"/>
      <c r="BB45" s="168"/>
      <c r="BC45" s="168"/>
      <c r="BD45" s="168"/>
      <c r="BE45" s="168"/>
      <c r="BF45" s="168"/>
      <c r="BG45" s="168"/>
      <c r="BH45" s="168"/>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88D75A-4450-4864-A206-A2724748613B}">
  <dimension ref="A1:AE168"/>
  <sheetViews>
    <sheetView workbookViewId="0">
      <selection activeCell="L13" sqref="L13"/>
    </sheetView>
  </sheetViews>
  <sheetFormatPr defaultColWidth="8.81640625" defaultRowHeight="12.5" x14ac:dyDescent="0.25"/>
  <cols>
    <col min="1" max="16384" width="8.81640625" style="18"/>
  </cols>
  <sheetData>
    <row r="1" spans="1:31" s="36" customFormat="1" ht="15.5" x14ac:dyDescent="0.35">
      <c r="A1" s="168" t="s">
        <v>459</v>
      </c>
      <c r="B1" s="168"/>
      <c r="C1" s="168"/>
      <c r="D1" s="168"/>
      <c r="E1" s="168"/>
      <c r="F1" s="168"/>
      <c r="G1" s="168"/>
      <c r="H1" s="168"/>
      <c r="I1" s="168"/>
      <c r="J1" s="168"/>
      <c r="K1" s="168"/>
      <c r="L1" s="168"/>
      <c r="M1" s="168"/>
      <c r="N1" s="168"/>
      <c r="O1" s="168"/>
      <c r="P1" s="168"/>
      <c r="Q1" s="168"/>
      <c r="R1" s="168"/>
      <c r="S1" s="168"/>
      <c r="T1" s="168"/>
      <c r="U1" s="168"/>
      <c r="V1" s="168"/>
      <c r="W1" s="168"/>
      <c r="X1" s="168"/>
      <c r="Y1" s="168"/>
      <c r="Z1" s="168"/>
      <c r="AA1" s="168"/>
      <c r="AB1" s="168"/>
      <c r="AC1" s="168"/>
      <c r="AD1" s="168"/>
      <c r="AE1" s="168"/>
    </row>
    <row r="2" spans="1:31" ht="15.5" x14ac:dyDescent="0.35">
      <c r="A2" s="78"/>
      <c r="B2" s="78"/>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row>
    <row r="3" spans="1:31" ht="15.5" x14ac:dyDescent="0.35">
      <c r="A3" s="78" t="s">
        <v>460</v>
      </c>
      <c r="B3" s="78"/>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row>
    <row r="4" spans="1:31" ht="15.5" x14ac:dyDescent="0.35">
      <c r="A4" s="78"/>
      <c r="B4" s="78"/>
      <c r="C4" s="78"/>
      <c r="D4" s="78"/>
      <c r="E4" s="78"/>
      <c r="F4" s="78"/>
      <c r="G4" s="78"/>
      <c r="H4" s="78"/>
      <c r="I4" s="78"/>
      <c r="J4" s="78"/>
      <c r="K4" s="78"/>
      <c r="L4" s="78"/>
      <c r="M4" s="78"/>
      <c r="N4" s="78"/>
      <c r="O4" s="78"/>
      <c r="P4" s="78"/>
      <c r="Q4" s="78"/>
      <c r="R4" s="78"/>
      <c r="S4" s="78"/>
      <c r="T4" s="78"/>
      <c r="U4" s="78"/>
      <c r="V4" s="78"/>
      <c r="W4" s="78"/>
      <c r="X4" s="78"/>
      <c r="Y4" s="78"/>
      <c r="Z4" s="78"/>
      <c r="AA4" s="78"/>
      <c r="AB4" s="78"/>
      <c r="AC4" s="78"/>
      <c r="AD4" s="78"/>
      <c r="AE4" s="78"/>
    </row>
    <row r="5" spans="1:31" ht="15.5" x14ac:dyDescent="0.35">
      <c r="A5" s="78"/>
      <c r="B5" s="78"/>
      <c r="C5" s="78"/>
      <c r="D5" s="78"/>
      <c r="E5" s="78"/>
      <c r="F5" s="78"/>
      <c r="G5" s="78"/>
      <c r="H5" s="78"/>
      <c r="I5" s="78"/>
      <c r="J5" s="78"/>
      <c r="K5" s="78"/>
      <c r="L5" s="78"/>
      <c r="M5" s="78"/>
      <c r="N5" s="78"/>
      <c r="O5" s="78"/>
      <c r="P5" s="78"/>
      <c r="Q5" s="78"/>
      <c r="R5" s="78"/>
      <c r="S5" s="78"/>
      <c r="T5" s="78"/>
      <c r="U5" s="78"/>
      <c r="V5" s="78"/>
      <c r="W5" s="78"/>
      <c r="X5" s="78"/>
      <c r="Y5" s="78"/>
      <c r="Z5" s="78"/>
      <c r="AA5" s="78"/>
      <c r="AB5" s="78"/>
      <c r="AC5" s="78"/>
      <c r="AD5" s="78"/>
      <c r="AE5" s="78"/>
    </row>
    <row r="6" spans="1:31" ht="15.5" x14ac:dyDescent="0.35">
      <c r="A6" s="78"/>
      <c r="B6" s="78"/>
      <c r="C6" s="78"/>
      <c r="D6" s="78"/>
      <c r="E6" s="78"/>
      <c r="F6" s="78"/>
      <c r="G6" s="78"/>
      <c r="H6" s="78"/>
      <c r="I6" s="78"/>
      <c r="J6" s="78"/>
      <c r="K6" s="78"/>
      <c r="L6" s="78"/>
      <c r="M6" s="78"/>
      <c r="N6" s="78"/>
      <c r="O6" s="78"/>
      <c r="P6" s="78"/>
      <c r="Q6" s="78"/>
      <c r="R6" s="78"/>
      <c r="S6" s="78"/>
      <c r="T6" s="78"/>
      <c r="U6" s="78"/>
      <c r="V6" s="78"/>
      <c r="W6" s="78"/>
      <c r="X6" s="78"/>
      <c r="Y6" s="78"/>
      <c r="Z6" s="78"/>
      <c r="AA6" s="78"/>
      <c r="AB6" s="78"/>
      <c r="AC6" s="78"/>
      <c r="AD6" s="78"/>
      <c r="AE6" s="78"/>
    </row>
    <row r="7" spans="1:31" ht="15.5" x14ac:dyDescent="0.35">
      <c r="A7" s="78"/>
      <c r="B7" s="78"/>
      <c r="C7" s="78"/>
      <c r="D7" s="78"/>
      <c r="E7" s="78"/>
      <c r="F7" s="78"/>
      <c r="G7" s="78"/>
      <c r="H7" s="78"/>
      <c r="I7" s="78"/>
      <c r="J7" s="78"/>
      <c r="K7" s="78"/>
      <c r="L7" s="78"/>
      <c r="M7" s="78"/>
      <c r="N7" s="78"/>
      <c r="O7" s="78"/>
      <c r="P7" s="78"/>
      <c r="Q7" s="78"/>
      <c r="R7" s="78"/>
      <c r="S7" s="78"/>
      <c r="T7" s="78"/>
      <c r="U7" s="78"/>
      <c r="V7" s="78"/>
      <c r="W7" s="78"/>
      <c r="X7" s="78"/>
      <c r="Y7" s="78"/>
      <c r="Z7" s="78"/>
      <c r="AA7" s="78"/>
      <c r="AB7" s="78"/>
      <c r="AC7" s="78"/>
      <c r="AD7" s="78"/>
      <c r="AE7" s="78"/>
    </row>
    <row r="8" spans="1:31" ht="15.5" x14ac:dyDescent="0.35">
      <c r="A8" s="78"/>
      <c r="B8" s="78"/>
      <c r="C8" s="78"/>
      <c r="D8" s="78"/>
      <c r="E8" s="78"/>
      <c r="F8" s="78"/>
      <c r="G8" s="78"/>
      <c r="H8" s="78"/>
      <c r="I8" s="78"/>
      <c r="J8" s="78"/>
      <c r="K8" s="78"/>
      <c r="L8" s="78"/>
      <c r="M8" s="78"/>
      <c r="N8" s="78"/>
      <c r="O8" s="78"/>
      <c r="P8" s="78"/>
      <c r="Q8" s="78"/>
      <c r="R8" s="78"/>
      <c r="S8" s="78"/>
      <c r="T8" s="78"/>
      <c r="U8" s="78"/>
      <c r="V8" s="78"/>
      <c r="W8" s="78"/>
      <c r="X8" s="78"/>
      <c r="Y8" s="78"/>
      <c r="Z8" s="78"/>
      <c r="AA8" s="78"/>
      <c r="AB8" s="78"/>
      <c r="AC8" s="78"/>
      <c r="AD8" s="78"/>
      <c r="AE8" s="78"/>
    </row>
    <row r="9" spans="1:31" ht="15.5" x14ac:dyDescent="0.35">
      <c r="A9" s="78"/>
      <c r="B9" s="78"/>
      <c r="C9" s="78"/>
      <c r="D9" s="78"/>
      <c r="E9" s="78"/>
      <c r="F9" s="78"/>
      <c r="G9" s="78"/>
      <c r="H9" s="78"/>
      <c r="I9" s="78"/>
      <c r="J9" s="78"/>
      <c r="K9" s="78"/>
      <c r="L9" s="78"/>
      <c r="M9" s="78"/>
      <c r="N9" s="78"/>
      <c r="O9" s="78"/>
      <c r="P9" s="78"/>
      <c r="Q9" s="78"/>
      <c r="R9" s="78"/>
      <c r="S9" s="78"/>
      <c r="T9" s="78"/>
      <c r="U9" s="78"/>
      <c r="V9" s="78"/>
      <c r="W9" s="78"/>
      <c r="X9" s="78"/>
      <c r="Y9" s="78"/>
      <c r="Z9" s="78"/>
      <c r="AA9" s="78"/>
      <c r="AB9" s="78"/>
      <c r="AC9" s="78"/>
      <c r="AD9" s="78"/>
      <c r="AE9" s="78"/>
    </row>
    <row r="10" spans="1:31" ht="15.5" x14ac:dyDescent="0.35">
      <c r="A10" s="78"/>
      <c r="B10" s="78"/>
      <c r="C10" s="78"/>
      <c r="D10" s="78"/>
      <c r="E10" s="78"/>
      <c r="F10" s="78"/>
      <c r="G10" s="78"/>
      <c r="H10" s="78"/>
      <c r="I10" s="78"/>
      <c r="J10" s="78"/>
      <c r="K10" s="78"/>
      <c r="L10" s="78"/>
      <c r="M10" s="78"/>
      <c r="N10" s="78"/>
      <c r="O10" s="78"/>
      <c r="P10" s="78"/>
      <c r="Q10" s="78"/>
      <c r="R10" s="78"/>
      <c r="S10" s="78"/>
      <c r="T10" s="78"/>
      <c r="U10" s="78"/>
      <c r="V10" s="78"/>
      <c r="W10" s="78"/>
      <c r="X10" s="78"/>
      <c r="Y10" s="78"/>
      <c r="Z10" s="78"/>
      <c r="AA10" s="78"/>
      <c r="AB10" s="78"/>
      <c r="AC10" s="78"/>
      <c r="AD10" s="78"/>
      <c r="AE10" s="78"/>
    </row>
    <row r="11" spans="1:31" ht="15.5" x14ac:dyDescent="0.35">
      <c r="A11" s="78"/>
      <c r="B11" s="78"/>
      <c r="C11" s="78"/>
      <c r="D11" s="78"/>
      <c r="E11" s="78"/>
      <c r="F11" s="78"/>
      <c r="G11" s="78"/>
      <c r="H11" s="78"/>
      <c r="I11" s="78"/>
      <c r="J11" s="78"/>
      <c r="K11" s="78"/>
      <c r="L11" s="78"/>
      <c r="M11" s="78"/>
      <c r="N11" s="78"/>
      <c r="O11" s="78"/>
      <c r="P11" s="78"/>
      <c r="Q11" s="78"/>
      <c r="R11" s="78"/>
      <c r="S11" s="78"/>
      <c r="T11" s="78"/>
      <c r="U11" s="78"/>
      <c r="V11" s="78"/>
      <c r="W11" s="78"/>
      <c r="X11" s="78"/>
      <c r="Y11" s="78"/>
      <c r="Z11" s="78"/>
      <c r="AA11" s="78"/>
      <c r="AB11" s="78"/>
      <c r="AC11" s="78"/>
      <c r="AD11" s="78"/>
      <c r="AE11" s="78"/>
    </row>
    <row r="12" spans="1:31" ht="15.5" x14ac:dyDescent="0.35">
      <c r="A12" s="78"/>
      <c r="B12" s="78"/>
      <c r="C12" s="78"/>
      <c r="D12" s="78"/>
      <c r="E12" s="78"/>
      <c r="F12" s="78"/>
      <c r="G12" s="78"/>
      <c r="H12" s="78"/>
      <c r="I12" s="78"/>
      <c r="J12" s="78"/>
      <c r="K12" s="78"/>
      <c r="L12" s="78"/>
      <c r="M12" s="78"/>
      <c r="N12" s="78"/>
      <c r="O12" s="78"/>
      <c r="P12" s="78"/>
      <c r="Q12" s="78"/>
      <c r="R12" s="78"/>
      <c r="S12" s="78"/>
      <c r="T12" s="78"/>
      <c r="U12" s="78"/>
      <c r="V12" s="78"/>
      <c r="W12" s="78"/>
      <c r="X12" s="78"/>
      <c r="Y12" s="78"/>
      <c r="Z12" s="78"/>
      <c r="AA12" s="78"/>
      <c r="AB12" s="78"/>
      <c r="AC12" s="78"/>
      <c r="AD12" s="78"/>
      <c r="AE12" s="78"/>
    </row>
    <row r="13" spans="1:31" ht="15.5" x14ac:dyDescent="0.35">
      <c r="A13" s="78"/>
      <c r="B13" s="78"/>
      <c r="C13" s="78"/>
      <c r="D13" s="78"/>
      <c r="E13" s="78"/>
      <c r="F13" s="78"/>
      <c r="G13" s="78"/>
      <c r="H13" s="78"/>
      <c r="I13" s="78"/>
      <c r="J13" s="78"/>
      <c r="K13" s="78"/>
      <c r="L13" s="78"/>
      <c r="M13" s="78"/>
      <c r="N13" s="78"/>
      <c r="O13" s="78"/>
      <c r="P13" s="78"/>
      <c r="Q13" s="78"/>
      <c r="R13" s="78"/>
      <c r="S13" s="78"/>
      <c r="T13" s="78"/>
      <c r="U13" s="78"/>
      <c r="V13" s="78"/>
      <c r="W13" s="78"/>
      <c r="X13" s="78"/>
      <c r="Y13" s="78"/>
      <c r="Z13" s="78"/>
      <c r="AA13" s="78"/>
      <c r="AB13" s="78"/>
      <c r="AC13" s="78"/>
      <c r="AD13" s="78"/>
      <c r="AE13" s="78"/>
    </row>
    <row r="14" spans="1:31" ht="15.5" x14ac:dyDescent="0.35">
      <c r="A14" s="78"/>
      <c r="B14" s="78"/>
      <c r="C14" s="78"/>
      <c r="D14" s="78"/>
      <c r="E14" s="78"/>
      <c r="F14" s="78"/>
      <c r="G14" s="78"/>
      <c r="H14" s="78"/>
      <c r="I14" s="78"/>
      <c r="J14" s="78"/>
      <c r="K14" s="78"/>
      <c r="L14" s="78"/>
      <c r="M14" s="78"/>
      <c r="N14" s="78"/>
      <c r="O14" s="78"/>
      <c r="P14" s="78"/>
      <c r="Q14" s="78"/>
      <c r="R14" s="78"/>
      <c r="S14" s="78"/>
      <c r="T14" s="78"/>
      <c r="U14" s="78"/>
      <c r="V14" s="78"/>
      <c r="W14" s="78"/>
      <c r="X14" s="78"/>
      <c r="Y14" s="78"/>
      <c r="Z14" s="78"/>
      <c r="AA14" s="78"/>
      <c r="AB14" s="78"/>
      <c r="AC14" s="78"/>
      <c r="AD14" s="78"/>
      <c r="AE14" s="78"/>
    </row>
    <row r="15" spans="1:31" ht="15.5" x14ac:dyDescent="0.35">
      <c r="A15" s="78"/>
      <c r="B15" s="78"/>
      <c r="C15" s="78"/>
      <c r="D15" s="78"/>
      <c r="E15" s="78"/>
      <c r="F15" s="78"/>
      <c r="G15" s="78"/>
      <c r="H15" s="78"/>
      <c r="I15" s="78"/>
      <c r="J15" s="78"/>
      <c r="K15" s="78"/>
      <c r="L15" s="78"/>
      <c r="M15" s="78"/>
      <c r="N15" s="78"/>
      <c r="O15" s="78"/>
      <c r="P15" s="78"/>
      <c r="Q15" s="78"/>
      <c r="R15" s="78"/>
      <c r="S15" s="78"/>
      <c r="T15" s="78"/>
      <c r="U15" s="78"/>
      <c r="V15" s="78"/>
      <c r="W15" s="78"/>
      <c r="X15" s="78"/>
      <c r="Y15" s="78"/>
      <c r="Z15" s="78"/>
      <c r="AA15" s="78"/>
      <c r="AB15" s="78"/>
      <c r="AC15" s="78"/>
      <c r="AD15" s="78"/>
      <c r="AE15" s="78"/>
    </row>
    <row r="16" spans="1:31" ht="15.5" x14ac:dyDescent="0.35">
      <c r="A16" s="78"/>
      <c r="B16" s="78"/>
      <c r="C16" s="78"/>
      <c r="D16" s="78"/>
      <c r="E16" s="78"/>
      <c r="F16" s="78"/>
      <c r="G16" s="78"/>
      <c r="H16" s="78"/>
      <c r="I16" s="78"/>
      <c r="J16" s="78"/>
      <c r="K16" s="78"/>
      <c r="L16" s="78"/>
      <c r="M16" s="78"/>
      <c r="N16" s="78"/>
      <c r="O16" s="78"/>
      <c r="P16" s="78"/>
      <c r="Q16" s="78"/>
      <c r="R16" s="78"/>
      <c r="S16" s="78"/>
      <c r="T16" s="78"/>
      <c r="U16" s="78"/>
      <c r="V16" s="78"/>
      <c r="W16" s="78"/>
      <c r="X16" s="78"/>
      <c r="Y16" s="78"/>
      <c r="Z16" s="78"/>
      <c r="AA16" s="78"/>
      <c r="AB16" s="78"/>
      <c r="AC16" s="78"/>
      <c r="AD16" s="78"/>
      <c r="AE16" s="78"/>
    </row>
    <row r="17" spans="1:31" ht="15.5" x14ac:dyDescent="0.35">
      <c r="A17" s="78"/>
      <c r="B17" s="78"/>
      <c r="C17" s="78"/>
      <c r="D17" s="78"/>
      <c r="E17" s="78"/>
      <c r="F17" s="78"/>
      <c r="G17" s="78"/>
      <c r="H17" s="78"/>
      <c r="I17" s="78"/>
      <c r="J17" s="78"/>
      <c r="K17" s="78"/>
      <c r="L17" s="78"/>
      <c r="M17" s="78"/>
      <c r="N17" s="78"/>
      <c r="O17" s="78"/>
      <c r="P17" s="78"/>
      <c r="Q17" s="78"/>
      <c r="R17" s="78"/>
      <c r="S17" s="78"/>
      <c r="T17" s="78"/>
      <c r="U17" s="78"/>
      <c r="V17" s="78"/>
      <c r="W17" s="78"/>
      <c r="X17" s="78"/>
      <c r="Y17" s="78"/>
      <c r="Z17" s="78"/>
      <c r="AA17" s="78"/>
      <c r="AB17" s="78"/>
      <c r="AC17" s="78"/>
      <c r="AD17" s="78"/>
      <c r="AE17" s="78"/>
    </row>
    <row r="18" spans="1:31" ht="15.5" x14ac:dyDescent="0.35">
      <c r="A18" s="78"/>
      <c r="B18" s="78"/>
      <c r="C18" s="78"/>
      <c r="D18" s="78"/>
      <c r="E18" s="78"/>
      <c r="F18" s="78"/>
      <c r="G18" s="78"/>
      <c r="H18" s="78"/>
      <c r="I18" s="78"/>
      <c r="J18" s="78"/>
      <c r="K18" s="78"/>
      <c r="L18" s="78"/>
      <c r="M18" s="78"/>
      <c r="N18" s="78"/>
      <c r="O18" s="78"/>
      <c r="P18" s="78"/>
      <c r="Q18" s="78"/>
      <c r="R18" s="78"/>
      <c r="S18" s="78"/>
      <c r="T18" s="78"/>
      <c r="U18" s="78"/>
      <c r="V18" s="78"/>
      <c r="W18" s="78"/>
      <c r="X18" s="78"/>
      <c r="Y18" s="78"/>
      <c r="Z18" s="78"/>
      <c r="AA18" s="78"/>
      <c r="AB18" s="78"/>
      <c r="AC18" s="78"/>
      <c r="AD18" s="78"/>
      <c r="AE18" s="78"/>
    </row>
    <row r="19" spans="1:31" ht="15.5" x14ac:dyDescent="0.35">
      <c r="A19" s="78"/>
      <c r="B19" s="78"/>
      <c r="C19" s="78"/>
      <c r="D19" s="78"/>
      <c r="E19" s="78"/>
      <c r="F19" s="78"/>
      <c r="G19" s="78"/>
      <c r="H19" s="78"/>
      <c r="I19" s="78"/>
      <c r="J19" s="78"/>
      <c r="K19" s="78"/>
      <c r="L19" s="78"/>
      <c r="M19" s="78"/>
      <c r="N19" s="78"/>
      <c r="O19" s="78"/>
      <c r="P19" s="78"/>
      <c r="Q19" s="78"/>
      <c r="R19" s="78"/>
      <c r="S19" s="78"/>
      <c r="T19" s="78"/>
      <c r="U19" s="78"/>
      <c r="V19" s="78"/>
      <c r="W19" s="78"/>
      <c r="X19" s="78"/>
      <c r="Y19" s="78"/>
      <c r="Z19" s="78"/>
      <c r="AA19" s="78"/>
      <c r="AB19" s="78"/>
      <c r="AC19" s="78"/>
      <c r="AD19" s="78"/>
      <c r="AE19" s="78"/>
    </row>
    <row r="20" spans="1:31" ht="15.5" x14ac:dyDescent="0.35">
      <c r="A20" s="78"/>
      <c r="B20" s="78"/>
      <c r="C20" s="78"/>
      <c r="D20" s="78"/>
      <c r="E20" s="78"/>
      <c r="F20" s="78"/>
      <c r="G20" s="78"/>
      <c r="H20" s="78"/>
      <c r="I20" s="78"/>
      <c r="J20" s="78"/>
      <c r="K20" s="78"/>
      <c r="L20" s="78"/>
      <c r="M20" s="78"/>
      <c r="N20" s="78"/>
      <c r="O20" s="78"/>
      <c r="P20" s="78"/>
      <c r="Q20" s="78"/>
      <c r="R20" s="78"/>
      <c r="S20" s="78"/>
      <c r="T20" s="78"/>
      <c r="U20" s="78"/>
      <c r="V20" s="78"/>
      <c r="W20" s="78"/>
      <c r="X20" s="78"/>
      <c r="Y20" s="78"/>
      <c r="Z20" s="78"/>
      <c r="AA20" s="78"/>
      <c r="AB20" s="78"/>
      <c r="AC20" s="78"/>
      <c r="AD20" s="78"/>
      <c r="AE20" s="78"/>
    </row>
    <row r="21" spans="1:31" ht="15.5" x14ac:dyDescent="0.35">
      <c r="A21" s="78"/>
      <c r="B21" s="78"/>
      <c r="C21" s="78"/>
      <c r="D21" s="78"/>
      <c r="E21" s="78"/>
      <c r="F21" s="78"/>
      <c r="G21" s="78"/>
      <c r="H21" s="78"/>
      <c r="I21" s="78"/>
      <c r="J21" s="78"/>
      <c r="K21" s="78"/>
      <c r="L21" s="78"/>
      <c r="M21" s="78"/>
      <c r="N21" s="78"/>
      <c r="O21" s="78"/>
      <c r="P21" s="78"/>
      <c r="Q21" s="78"/>
      <c r="R21" s="78"/>
      <c r="S21" s="78"/>
      <c r="T21" s="78"/>
      <c r="U21" s="78"/>
      <c r="V21" s="78"/>
      <c r="W21" s="78"/>
      <c r="X21" s="78"/>
      <c r="Y21" s="78"/>
      <c r="Z21" s="78"/>
      <c r="AA21" s="78"/>
      <c r="AB21" s="78"/>
      <c r="AC21" s="78"/>
      <c r="AD21" s="78"/>
      <c r="AE21" s="78"/>
    </row>
    <row r="22" spans="1:31" ht="15.5" x14ac:dyDescent="0.35">
      <c r="A22" s="78"/>
      <c r="B22" s="78"/>
      <c r="C22" s="78"/>
      <c r="D22" s="78"/>
      <c r="E22" s="78"/>
      <c r="F22" s="78"/>
      <c r="G22" s="78"/>
      <c r="H22" s="78"/>
      <c r="I22" s="78"/>
      <c r="J22" s="78"/>
      <c r="K22" s="78"/>
      <c r="L22" s="78"/>
      <c r="M22" s="78"/>
      <c r="N22" s="78"/>
      <c r="O22" s="78"/>
      <c r="P22" s="78"/>
      <c r="Q22" s="78"/>
      <c r="R22" s="78"/>
      <c r="S22" s="78"/>
      <c r="T22" s="78"/>
      <c r="U22" s="78"/>
      <c r="V22" s="78"/>
      <c r="W22" s="78"/>
      <c r="X22" s="78"/>
      <c r="Y22" s="78"/>
      <c r="Z22" s="78"/>
      <c r="AA22" s="78"/>
      <c r="AB22" s="78"/>
      <c r="AC22" s="78"/>
      <c r="AD22" s="78"/>
      <c r="AE22" s="78"/>
    </row>
    <row r="23" spans="1:31" ht="15.5" x14ac:dyDescent="0.35">
      <c r="A23" s="78"/>
      <c r="B23" s="78"/>
      <c r="C23" s="78"/>
      <c r="D23" s="78"/>
      <c r="E23" s="78"/>
      <c r="F23" s="78"/>
      <c r="G23" s="78"/>
      <c r="H23" s="78"/>
      <c r="I23" s="78"/>
      <c r="J23" s="78"/>
      <c r="K23" s="78"/>
      <c r="L23" s="78"/>
      <c r="M23" s="78"/>
      <c r="N23" s="78"/>
      <c r="O23" s="78"/>
      <c r="P23" s="78"/>
      <c r="Q23" s="78"/>
      <c r="R23" s="78"/>
      <c r="S23" s="78"/>
      <c r="T23" s="78"/>
      <c r="U23" s="78"/>
      <c r="V23" s="78"/>
      <c r="W23" s="78"/>
      <c r="X23" s="78"/>
      <c r="Y23" s="78"/>
      <c r="Z23" s="78"/>
      <c r="AA23" s="78"/>
      <c r="AB23" s="78"/>
      <c r="AC23" s="78"/>
      <c r="AD23" s="78"/>
      <c r="AE23" s="78"/>
    </row>
    <row r="24" spans="1:31" ht="15.5" x14ac:dyDescent="0.35">
      <c r="A24" s="78"/>
      <c r="B24" s="78"/>
      <c r="C24" s="78"/>
      <c r="D24" s="78"/>
      <c r="E24" s="78"/>
      <c r="F24" s="78"/>
      <c r="G24" s="78"/>
      <c r="H24" s="78"/>
      <c r="I24" s="78"/>
      <c r="J24" s="78"/>
      <c r="K24" s="78"/>
      <c r="L24" s="78"/>
      <c r="M24" s="78"/>
      <c r="N24" s="78"/>
      <c r="O24" s="78"/>
      <c r="P24" s="78"/>
      <c r="Q24" s="78"/>
      <c r="R24" s="78"/>
      <c r="S24" s="78"/>
      <c r="T24" s="78"/>
      <c r="U24" s="78"/>
      <c r="V24" s="78"/>
      <c r="W24" s="78"/>
      <c r="X24" s="78"/>
      <c r="Y24" s="78"/>
      <c r="Z24" s="78"/>
      <c r="AA24" s="78"/>
      <c r="AB24" s="78"/>
      <c r="AC24" s="78"/>
      <c r="AD24" s="78"/>
      <c r="AE24" s="78"/>
    </row>
    <row r="25" spans="1:31" ht="15.5" x14ac:dyDescent="0.35">
      <c r="A25" s="78"/>
      <c r="B25" s="78"/>
      <c r="C25" s="78"/>
      <c r="D25" s="78"/>
      <c r="E25" s="78"/>
      <c r="F25" s="78"/>
      <c r="G25" s="78"/>
      <c r="H25" s="78"/>
      <c r="I25" s="78"/>
      <c r="J25" s="78"/>
      <c r="K25" s="78"/>
      <c r="L25" s="78"/>
      <c r="M25" s="78"/>
      <c r="N25" s="78"/>
      <c r="O25" s="78"/>
      <c r="P25" s="78"/>
      <c r="Q25" s="78"/>
      <c r="R25" s="78"/>
      <c r="S25" s="78"/>
      <c r="T25" s="78"/>
      <c r="U25" s="78"/>
      <c r="V25" s="78"/>
      <c r="W25" s="78"/>
      <c r="X25" s="78"/>
      <c r="Y25" s="78"/>
      <c r="Z25" s="78"/>
      <c r="AA25" s="78"/>
      <c r="AB25" s="78"/>
      <c r="AC25" s="78"/>
      <c r="AD25" s="78"/>
      <c r="AE25" s="78"/>
    </row>
    <row r="26" spans="1:31" ht="15.5" x14ac:dyDescent="0.35">
      <c r="A26" s="78"/>
      <c r="B26" s="78"/>
      <c r="C26" s="78"/>
      <c r="D26" s="78"/>
      <c r="E26" s="78"/>
      <c r="F26" s="78"/>
      <c r="G26" s="78"/>
      <c r="H26" s="78"/>
      <c r="I26" s="78"/>
      <c r="J26" s="78"/>
      <c r="K26" s="78"/>
      <c r="L26" s="78"/>
      <c r="M26" s="78"/>
      <c r="N26" s="78"/>
      <c r="O26" s="78"/>
      <c r="P26" s="78"/>
      <c r="Q26" s="78"/>
      <c r="R26" s="78"/>
      <c r="S26" s="78"/>
      <c r="T26" s="78"/>
      <c r="U26" s="78"/>
      <c r="V26" s="78"/>
      <c r="W26" s="78"/>
      <c r="X26" s="78"/>
      <c r="Y26" s="78"/>
      <c r="Z26" s="78"/>
      <c r="AA26" s="78"/>
      <c r="AB26" s="78"/>
      <c r="AC26" s="78"/>
      <c r="AD26" s="78"/>
      <c r="AE26" s="78"/>
    </row>
    <row r="27" spans="1:31" ht="15.5" x14ac:dyDescent="0.35">
      <c r="A27" s="78"/>
      <c r="B27" s="78"/>
      <c r="C27" s="78"/>
      <c r="D27" s="78"/>
      <c r="E27" s="78"/>
      <c r="F27" s="78"/>
      <c r="G27" s="78"/>
      <c r="H27" s="78"/>
      <c r="I27" s="78"/>
      <c r="J27" s="78"/>
      <c r="K27" s="78"/>
      <c r="L27" s="78"/>
      <c r="M27" s="78"/>
      <c r="N27" s="78"/>
      <c r="O27" s="78"/>
      <c r="P27" s="78"/>
      <c r="Q27" s="78"/>
      <c r="R27" s="78"/>
      <c r="S27" s="78"/>
      <c r="T27" s="78"/>
      <c r="U27" s="78"/>
      <c r="V27" s="78"/>
      <c r="W27" s="78"/>
      <c r="X27" s="78"/>
      <c r="Y27" s="78"/>
      <c r="Z27" s="78"/>
      <c r="AA27" s="78"/>
      <c r="AB27" s="78"/>
      <c r="AC27" s="78"/>
      <c r="AD27" s="78"/>
      <c r="AE27" s="78"/>
    </row>
    <row r="28" spans="1:31" ht="15.5" x14ac:dyDescent="0.35">
      <c r="A28" s="78"/>
      <c r="B28" s="78"/>
      <c r="C28" s="78"/>
      <c r="D28" s="78"/>
      <c r="E28" s="78"/>
      <c r="F28" s="78"/>
      <c r="G28" s="78"/>
      <c r="H28" s="78"/>
      <c r="I28" s="78"/>
      <c r="J28" s="78"/>
      <c r="K28" s="78"/>
      <c r="L28" s="78"/>
      <c r="M28" s="78"/>
      <c r="N28" s="78"/>
      <c r="O28" s="78"/>
      <c r="P28" s="78"/>
      <c r="Q28" s="78"/>
      <c r="R28" s="78"/>
      <c r="S28" s="78"/>
      <c r="T28" s="78"/>
      <c r="U28" s="78"/>
      <c r="V28" s="78"/>
      <c r="W28" s="78"/>
      <c r="X28" s="78"/>
      <c r="Y28" s="78"/>
      <c r="Z28" s="78"/>
      <c r="AA28" s="78"/>
      <c r="AB28" s="78"/>
      <c r="AC28" s="78"/>
      <c r="AD28" s="78"/>
      <c r="AE28" s="78"/>
    </row>
    <row r="29" spans="1:31" ht="15.5" x14ac:dyDescent="0.35">
      <c r="A29" s="78"/>
      <c r="B29" s="78"/>
      <c r="C29" s="78"/>
      <c r="D29" s="78"/>
      <c r="E29" s="78"/>
      <c r="F29" s="78"/>
      <c r="G29" s="78"/>
      <c r="H29" s="78"/>
      <c r="I29" s="78"/>
      <c r="J29" s="78"/>
      <c r="K29" s="78"/>
      <c r="L29" s="78"/>
      <c r="M29" s="78"/>
      <c r="N29" s="78"/>
      <c r="O29" s="78"/>
      <c r="P29" s="78"/>
      <c r="Q29" s="78"/>
      <c r="R29" s="78"/>
      <c r="S29" s="78"/>
      <c r="T29" s="78"/>
      <c r="U29" s="78"/>
      <c r="V29" s="78"/>
      <c r="W29" s="78"/>
      <c r="X29" s="78"/>
      <c r="Y29" s="78"/>
      <c r="Z29" s="78"/>
      <c r="AA29" s="78"/>
      <c r="AB29" s="78"/>
      <c r="AC29" s="78"/>
      <c r="AD29" s="78"/>
      <c r="AE29" s="78"/>
    </row>
    <row r="30" spans="1:31" ht="15.5" x14ac:dyDescent="0.35">
      <c r="A30" s="78"/>
      <c r="B30" s="78"/>
      <c r="C30" s="78"/>
      <c r="D30" s="78"/>
      <c r="E30" s="78"/>
      <c r="F30" s="78"/>
      <c r="G30" s="78"/>
      <c r="H30" s="78"/>
      <c r="I30" s="78"/>
      <c r="J30" s="78"/>
      <c r="K30" s="78"/>
      <c r="L30" s="78"/>
      <c r="M30" s="78"/>
      <c r="N30" s="78"/>
      <c r="O30" s="78"/>
      <c r="P30" s="78"/>
      <c r="Q30" s="78"/>
      <c r="R30" s="78"/>
      <c r="S30" s="78"/>
      <c r="T30" s="78"/>
      <c r="U30" s="78"/>
      <c r="V30" s="78"/>
      <c r="W30" s="78"/>
      <c r="X30" s="78"/>
      <c r="Y30" s="78"/>
      <c r="Z30" s="78"/>
      <c r="AA30" s="78"/>
      <c r="AB30" s="78"/>
      <c r="AC30" s="78"/>
      <c r="AD30" s="78"/>
      <c r="AE30" s="78"/>
    </row>
    <row r="31" spans="1:31" ht="15.5" x14ac:dyDescent="0.35">
      <c r="A31" s="78"/>
      <c r="B31" s="78"/>
      <c r="C31" s="78"/>
      <c r="D31" s="78"/>
      <c r="E31" s="78"/>
      <c r="F31" s="78"/>
      <c r="G31" s="78"/>
      <c r="H31" s="78"/>
      <c r="I31" s="78"/>
      <c r="J31" s="78"/>
      <c r="K31" s="78"/>
      <c r="L31" s="78"/>
      <c r="M31" s="78"/>
      <c r="N31" s="78"/>
      <c r="O31" s="78"/>
      <c r="P31" s="78"/>
      <c r="Q31" s="78"/>
      <c r="R31" s="78"/>
      <c r="S31" s="78"/>
      <c r="T31" s="78"/>
      <c r="U31" s="78"/>
      <c r="V31" s="78"/>
      <c r="W31" s="78"/>
      <c r="X31" s="78"/>
      <c r="Y31" s="78"/>
      <c r="Z31" s="78"/>
      <c r="AA31" s="78"/>
      <c r="AB31" s="78"/>
      <c r="AC31" s="78"/>
      <c r="AD31" s="78"/>
      <c r="AE31" s="78"/>
    </row>
    <row r="32" spans="1:31" ht="15.5" x14ac:dyDescent="0.35">
      <c r="A32" s="78"/>
      <c r="B32" s="78"/>
      <c r="C32" s="78"/>
      <c r="D32" s="78"/>
      <c r="E32" s="78"/>
      <c r="F32" s="78"/>
      <c r="G32" s="78"/>
      <c r="H32" s="78"/>
      <c r="I32" s="78"/>
      <c r="J32" s="78"/>
      <c r="K32" s="78"/>
      <c r="L32" s="78"/>
      <c r="M32" s="78"/>
      <c r="N32" s="78"/>
      <c r="O32" s="78"/>
      <c r="P32" s="78"/>
      <c r="Q32" s="78"/>
      <c r="R32" s="78"/>
      <c r="S32" s="78"/>
      <c r="T32" s="78"/>
      <c r="U32" s="78"/>
      <c r="V32" s="78"/>
      <c r="W32" s="78"/>
      <c r="X32" s="78"/>
      <c r="Y32" s="78"/>
      <c r="Z32" s="78"/>
      <c r="AA32" s="78"/>
      <c r="AB32" s="78"/>
      <c r="AC32" s="78"/>
      <c r="AD32" s="78"/>
      <c r="AE32" s="78"/>
    </row>
    <row r="33" spans="1:31" ht="15.5" x14ac:dyDescent="0.35">
      <c r="A33" s="78"/>
      <c r="B33" s="78"/>
      <c r="C33" s="78"/>
      <c r="D33" s="78"/>
      <c r="E33" s="78"/>
      <c r="F33" s="78"/>
      <c r="G33" s="78"/>
      <c r="H33" s="78"/>
      <c r="I33" s="78"/>
      <c r="J33" s="78"/>
      <c r="K33" s="78"/>
      <c r="L33" s="78"/>
      <c r="M33" s="78"/>
      <c r="N33" s="78"/>
      <c r="O33" s="78"/>
      <c r="P33" s="78"/>
      <c r="Q33" s="78"/>
      <c r="R33" s="78"/>
      <c r="S33" s="78"/>
      <c r="T33" s="78"/>
      <c r="U33" s="78"/>
      <c r="V33" s="78"/>
      <c r="W33" s="78"/>
      <c r="X33" s="78"/>
      <c r="Y33" s="78"/>
      <c r="Z33" s="78"/>
      <c r="AA33" s="78"/>
      <c r="AB33" s="78"/>
      <c r="AC33" s="78"/>
      <c r="AD33" s="78"/>
      <c r="AE33" s="78"/>
    </row>
    <row r="34" spans="1:31" ht="15.5" x14ac:dyDescent="0.35">
      <c r="A34" s="78"/>
      <c r="B34" s="78"/>
      <c r="C34" s="78"/>
      <c r="D34" s="78"/>
      <c r="E34" s="78"/>
      <c r="F34" s="78"/>
      <c r="G34" s="78"/>
      <c r="H34" s="78"/>
      <c r="I34" s="78"/>
      <c r="J34" s="78"/>
      <c r="K34" s="78"/>
      <c r="L34" s="78"/>
      <c r="M34" s="78"/>
      <c r="N34" s="78"/>
      <c r="O34" s="78"/>
      <c r="P34" s="78"/>
      <c r="Q34" s="78"/>
      <c r="R34" s="78"/>
      <c r="S34" s="78"/>
      <c r="T34" s="78"/>
      <c r="U34" s="78"/>
      <c r="V34" s="78"/>
      <c r="W34" s="78"/>
      <c r="X34" s="78"/>
      <c r="Y34" s="78"/>
      <c r="Z34" s="78"/>
      <c r="AA34" s="78"/>
      <c r="AB34" s="78"/>
      <c r="AC34" s="78"/>
      <c r="AD34" s="78"/>
      <c r="AE34" s="78"/>
    </row>
    <row r="35" spans="1:31" ht="15.5" x14ac:dyDescent="0.35">
      <c r="A35" s="78"/>
      <c r="B35" s="78"/>
      <c r="C35" s="78"/>
      <c r="D35" s="78"/>
      <c r="E35" s="78"/>
      <c r="F35" s="78"/>
      <c r="G35" s="78"/>
      <c r="H35" s="78"/>
      <c r="I35" s="78"/>
      <c r="J35" s="78"/>
      <c r="K35" s="78"/>
      <c r="L35" s="78"/>
      <c r="M35" s="78"/>
      <c r="N35" s="78"/>
      <c r="O35" s="78"/>
      <c r="P35" s="78"/>
      <c r="Q35" s="78"/>
      <c r="R35" s="78"/>
      <c r="S35" s="78"/>
      <c r="T35" s="78"/>
      <c r="U35" s="78"/>
      <c r="V35" s="78"/>
      <c r="W35" s="78"/>
      <c r="X35" s="78"/>
      <c r="Y35" s="78"/>
      <c r="Z35" s="78"/>
      <c r="AA35" s="78"/>
      <c r="AB35" s="78"/>
      <c r="AC35" s="78"/>
      <c r="AD35" s="78"/>
      <c r="AE35" s="78"/>
    </row>
    <row r="36" spans="1:31" ht="15.5" x14ac:dyDescent="0.35">
      <c r="A36" s="78"/>
      <c r="B36" s="78"/>
      <c r="C36" s="78"/>
      <c r="D36" s="78"/>
      <c r="E36" s="78"/>
      <c r="F36" s="78"/>
      <c r="G36" s="78"/>
      <c r="H36" s="78"/>
      <c r="I36" s="78"/>
      <c r="J36" s="78"/>
      <c r="K36" s="78"/>
      <c r="L36" s="78"/>
      <c r="M36" s="78"/>
      <c r="N36" s="78"/>
      <c r="O36" s="78"/>
      <c r="P36" s="78"/>
      <c r="Q36" s="78"/>
      <c r="R36" s="78"/>
      <c r="S36" s="78"/>
      <c r="T36" s="78"/>
      <c r="U36" s="78"/>
      <c r="V36" s="78"/>
      <c r="W36" s="78"/>
      <c r="X36" s="78"/>
      <c r="Y36" s="78"/>
      <c r="Z36" s="78"/>
      <c r="AA36" s="78"/>
      <c r="AB36" s="78"/>
      <c r="AC36" s="78"/>
      <c r="AD36" s="78"/>
      <c r="AE36" s="78"/>
    </row>
    <row r="37" spans="1:31" ht="15.5" x14ac:dyDescent="0.35">
      <c r="A37" s="78"/>
      <c r="B37" s="78"/>
      <c r="C37" s="78"/>
      <c r="D37" s="78"/>
      <c r="E37" s="78"/>
      <c r="F37" s="78"/>
      <c r="G37" s="78"/>
      <c r="H37" s="78"/>
      <c r="I37" s="78"/>
      <c r="J37" s="78"/>
      <c r="K37" s="78"/>
      <c r="L37" s="78"/>
      <c r="M37" s="78"/>
      <c r="N37" s="78"/>
      <c r="O37" s="78"/>
      <c r="P37" s="78"/>
      <c r="Q37" s="78"/>
      <c r="R37" s="78"/>
      <c r="S37" s="78"/>
      <c r="T37" s="78"/>
      <c r="U37" s="78"/>
      <c r="V37" s="78"/>
      <c r="W37" s="78"/>
      <c r="X37" s="78"/>
      <c r="Y37" s="78"/>
      <c r="Z37" s="78"/>
      <c r="AA37" s="78"/>
      <c r="AB37" s="78"/>
      <c r="AC37" s="78"/>
      <c r="AD37" s="78"/>
      <c r="AE37" s="78"/>
    </row>
    <row r="38" spans="1:31" ht="15.5" x14ac:dyDescent="0.35">
      <c r="A38" s="78"/>
      <c r="B38" s="78"/>
      <c r="C38" s="78"/>
      <c r="D38" s="78"/>
      <c r="E38" s="78"/>
      <c r="F38" s="78"/>
      <c r="G38" s="78"/>
      <c r="H38" s="78"/>
      <c r="I38" s="78"/>
      <c r="J38" s="78"/>
      <c r="K38" s="78"/>
      <c r="L38" s="78"/>
      <c r="M38" s="78"/>
      <c r="N38" s="78"/>
      <c r="O38" s="78"/>
      <c r="P38" s="78"/>
      <c r="Q38" s="78"/>
      <c r="R38" s="78"/>
      <c r="S38" s="78"/>
      <c r="T38" s="78"/>
      <c r="U38" s="78"/>
      <c r="V38" s="78"/>
      <c r="W38" s="78"/>
      <c r="X38" s="78"/>
      <c r="Y38" s="78"/>
      <c r="Z38" s="78"/>
      <c r="AA38" s="78"/>
      <c r="AB38" s="78"/>
      <c r="AC38" s="78"/>
      <c r="AD38" s="78"/>
      <c r="AE38" s="78"/>
    </row>
    <row r="39" spans="1:31" ht="15.5" x14ac:dyDescent="0.35">
      <c r="A39" s="78"/>
      <c r="B39" s="78"/>
      <c r="C39" s="78"/>
      <c r="D39" s="78"/>
      <c r="E39" s="78"/>
      <c r="F39" s="78"/>
      <c r="G39" s="78"/>
      <c r="H39" s="78"/>
      <c r="I39" s="78"/>
      <c r="J39" s="78"/>
      <c r="K39" s="78"/>
      <c r="L39" s="78"/>
      <c r="M39" s="78"/>
      <c r="N39" s="78"/>
      <c r="O39" s="78"/>
      <c r="P39" s="78"/>
      <c r="Q39" s="78"/>
      <c r="R39" s="78"/>
      <c r="S39" s="78"/>
      <c r="T39" s="78"/>
      <c r="U39" s="78"/>
      <c r="V39" s="78"/>
      <c r="W39" s="78"/>
      <c r="X39" s="78"/>
      <c r="Y39" s="78"/>
      <c r="Z39" s="78"/>
      <c r="AA39" s="78"/>
      <c r="AB39" s="78"/>
      <c r="AC39" s="78"/>
      <c r="AD39" s="78"/>
      <c r="AE39" s="78"/>
    </row>
    <row r="40" spans="1:31" ht="15.5" x14ac:dyDescent="0.35">
      <c r="A40" s="78"/>
      <c r="B40" s="78"/>
      <c r="C40" s="78"/>
      <c r="D40" s="78"/>
      <c r="E40" s="78"/>
      <c r="F40" s="78"/>
      <c r="G40" s="78"/>
      <c r="H40" s="78"/>
      <c r="I40" s="78"/>
      <c r="J40" s="78"/>
      <c r="K40" s="78"/>
      <c r="L40" s="78"/>
      <c r="M40" s="78"/>
      <c r="N40" s="78"/>
      <c r="O40" s="78"/>
      <c r="P40" s="78"/>
      <c r="Q40" s="78"/>
      <c r="R40" s="78"/>
      <c r="S40" s="78"/>
      <c r="T40" s="78"/>
      <c r="U40" s="78"/>
      <c r="V40" s="78"/>
      <c r="W40" s="78"/>
      <c r="X40" s="78"/>
      <c r="Y40" s="78"/>
      <c r="Z40" s="78"/>
      <c r="AA40" s="78"/>
      <c r="AB40" s="78"/>
      <c r="AC40" s="78"/>
      <c r="AD40" s="78"/>
      <c r="AE40" s="78"/>
    </row>
    <row r="41" spans="1:31" ht="15.5" x14ac:dyDescent="0.35">
      <c r="A41" s="78"/>
      <c r="B41" s="78"/>
      <c r="C41" s="78"/>
      <c r="D41" s="78"/>
      <c r="E41" s="78"/>
      <c r="F41" s="78"/>
      <c r="G41" s="78"/>
      <c r="H41" s="78"/>
      <c r="I41" s="78"/>
      <c r="J41" s="78"/>
      <c r="K41" s="78"/>
      <c r="L41" s="78"/>
      <c r="M41" s="78"/>
      <c r="N41" s="78"/>
      <c r="O41" s="78"/>
      <c r="P41" s="78"/>
      <c r="Q41" s="78"/>
      <c r="R41" s="78"/>
      <c r="S41" s="78"/>
      <c r="T41" s="78"/>
      <c r="U41" s="78"/>
      <c r="V41" s="78"/>
      <c r="W41" s="78"/>
      <c r="X41" s="78"/>
      <c r="Y41" s="78"/>
      <c r="Z41" s="78"/>
      <c r="AA41" s="78"/>
      <c r="AB41" s="78"/>
      <c r="AC41" s="78"/>
      <c r="AD41" s="78"/>
      <c r="AE41" s="78"/>
    </row>
    <row r="42" spans="1:31" ht="15.5" x14ac:dyDescent="0.35">
      <c r="A42" s="78"/>
      <c r="B42" s="78"/>
      <c r="C42" s="78"/>
      <c r="D42" s="78"/>
      <c r="E42" s="78"/>
      <c r="F42" s="78"/>
      <c r="G42" s="78"/>
      <c r="H42" s="78"/>
      <c r="I42" s="78"/>
      <c r="J42" s="78"/>
      <c r="K42" s="78"/>
      <c r="L42" s="78"/>
      <c r="M42" s="78"/>
      <c r="N42" s="78"/>
      <c r="O42" s="78"/>
      <c r="P42" s="78"/>
      <c r="Q42" s="78"/>
      <c r="R42" s="78"/>
      <c r="S42" s="78"/>
      <c r="T42" s="78"/>
      <c r="U42" s="78"/>
      <c r="V42" s="78"/>
      <c r="W42" s="78"/>
      <c r="X42" s="78"/>
      <c r="Y42" s="78"/>
      <c r="Z42" s="78"/>
      <c r="AA42" s="78"/>
      <c r="AB42" s="78"/>
      <c r="AC42" s="78"/>
      <c r="AD42" s="78"/>
      <c r="AE42" s="78"/>
    </row>
    <row r="43" spans="1:31" ht="15.5" x14ac:dyDescent="0.35">
      <c r="A43" s="78"/>
      <c r="B43" s="78"/>
      <c r="C43" s="78"/>
      <c r="D43" s="78"/>
      <c r="E43" s="78"/>
      <c r="F43" s="78"/>
      <c r="G43" s="78"/>
      <c r="H43" s="78"/>
      <c r="I43" s="78"/>
      <c r="J43" s="78"/>
      <c r="K43" s="78"/>
      <c r="L43" s="78"/>
      <c r="M43" s="78"/>
      <c r="N43" s="78"/>
      <c r="O43" s="78"/>
      <c r="P43" s="78"/>
      <c r="Q43" s="78"/>
      <c r="R43" s="78"/>
      <c r="S43" s="78"/>
      <c r="T43" s="78"/>
      <c r="U43" s="78"/>
      <c r="V43" s="78"/>
      <c r="W43" s="78"/>
      <c r="X43" s="78"/>
      <c r="Y43" s="78"/>
      <c r="Z43" s="78"/>
      <c r="AA43" s="78"/>
      <c r="AB43" s="78"/>
      <c r="AC43" s="78"/>
      <c r="AD43" s="78"/>
      <c r="AE43" s="78"/>
    </row>
    <row r="44" spans="1:31" ht="15.5" x14ac:dyDescent="0.35">
      <c r="A44" s="78"/>
      <c r="B44" s="78"/>
      <c r="C44" s="78"/>
      <c r="D44" s="78"/>
      <c r="E44" s="78"/>
      <c r="F44" s="78"/>
      <c r="G44" s="78"/>
      <c r="H44" s="78"/>
      <c r="I44" s="78"/>
      <c r="J44" s="78"/>
      <c r="K44" s="78"/>
      <c r="L44" s="78"/>
      <c r="M44" s="78"/>
      <c r="N44" s="78"/>
      <c r="O44" s="78"/>
      <c r="P44" s="78"/>
      <c r="Q44" s="78"/>
      <c r="R44" s="78"/>
      <c r="S44" s="78"/>
      <c r="T44" s="78"/>
      <c r="U44" s="78"/>
      <c r="V44" s="78"/>
      <c r="W44" s="78"/>
      <c r="X44" s="78"/>
      <c r="Y44" s="78"/>
      <c r="Z44" s="78"/>
      <c r="AA44" s="78"/>
      <c r="AB44" s="78"/>
      <c r="AC44" s="78"/>
      <c r="AD44" s="78"/>
      <c r="AE44" s="78"/>
    </row>
    <row r="45" spans="1:31" ht="15.5" x14ac:dyDescent="0.35">
      <c r="A45" s="78"/>
      <c r="B45" s="78"/>
      <c r="C45" s="78"/>
      <c r="D45" s="78"/>
      <c r="E45" s="78"/>
      <c r="F45" s="78"/>
      <c r="G45" s="78"/>
      <c r="H45" s="78"/>
      <c r="I45" s="78"/>
      <c r="J45" s="78"/>
      <c r="K45" s="78"/>
      <c r="L45" s="78"/>
      <c r="M45" s="78"/>
      <c r="N45" s="78"/>
      <c r="O45" s="78"/>
      <c r="P45" s="78"/>
      <c r="Q45" s="78"/>
      <c r="R45" s="78"/>
      <c r="S45" s="78"/>
      <c r="T45" s="78"/>
      <c r="U45" s="78"/>
      <c r="V45" s="78"/>
      <c r="W45" s="78"/>
      <c r="X45" s="78"/>
      <c r="Y45" s="78"/>
      <c r="Z45" s="78"/>
      <c r="AA45" s="78"/>
      <c r="AB45" s="78"/>
      <c r="AC45" s="78"/>
      <c r="AD45" s="78"/>
      <c r="AE45" s="78"/>
    </row>
    <row r="46" spans="1:31" ht="15.5" x14ac:dyDescent="0.35">
      <c r="A46" s="78"/>
      <c r="B46" s="78"/>
      <c r="C46" s="78"/>
      <c r="D46" s="78"/>
      <c r="E46" s="78"/>
      <c r="F46" s="78"/>
      <c r="G46" s="78"/>
      <c r="H46" s="78"/>
      <c r="I46" s="78"/>
      <c r="J46" s="78"/>
      <c r="K46" s="78"/>
      <c r="L46" s="78"/>
      <c r="M46" s="78"/>
      <c r="N46" s="78"/>
      <c r="O46" s="78"/>
      <c r="P46" s="78"/>
      <c r="Q46" s="78"/>
      <c r="R46" s="78"/>
      <c r="S46" s="78"/>
      <c r="T46" s="78"/>
      <c r="U46" s="78"/>
      <c r="V46" s="78"/>
      <c r="W46" s="78"/>
      <c r="X46" s="78"/>
      <c r="Y46" s="78"/>
      <c r="Z46" s="78"/>
      <c r="AA46" s="78"/>
      <c r="AB46" s="78"/>
      <c r="AC46" s="78"/>
      <c r="AD46" s="78"/>
      <c r="AE46" s="78"/>
    </row>
    <row r="47" spans="1:31" ht="15.5" x14ac:dyDescent="0.35">
      <c r="A47" s="78"/>
      <c r="B47" s="78"/>
      <c r="C47" s="78"/>
      <c r="D47" s="78"/>
      <c r="E47" s="78"/>
      <c r="F47" s="78"/>
      <c r="G47" s="78"/>
      <c r="H47" s="78"/>
      <c r="I47" s="78"/>
      <c r="J47" s="78"/>
      <c r="K47" s="78"/>
      <c r="L47" s="78"/>
      <c r="M47" s="78"/>
      <c r="N47" s="78"/>
      <c r="O47" s="78"/>
      <c r="P47" s="78"/>
      <c r="Q47" s="78"/>
      <c r="R47" s="78"/>
      <c r="S47" s="78"/>
      <c r="T47" s="78"/>
      <c r="U47" s="78"/>
      <c r="V47" s="78"/>
      <c r="W47" s="78"/>
      <c r="X47" s="78"/>
      <c r="Y47" s="78"/>
      <c r="Z47" s="78"/>
      <c r="AA47" s="78"/>
      <c r="AB47" s="78"/>
      <c r="AC47" s="78"/>
      <c r="AD47" s="78"/>
      <c r="AE47" s="78"/>
    </row>
    <row r="48" spans="1:31" ht="15.5" x14ac:dyDescent="0.35">
      <c r="A48" s="78"/>
      <c r="B48" s="78"/>
      <c r="C48" s="78"/>
      <c r="D48" s="78"/>
      <c r="E48" s="78"/>
      <c r="F48" s="78"/>
      <c r="G48" s="78"/>
      <c r="H48" s="78"/>
      <c r="I48" s="78"/>
      <c r="J48" s="78"/>
      <c r="K48" s="78"/>
      <c r="L48" s="78"/>
      <c r="M48" s="78"/>
      <c r="N48" s="78"/>
      <c r="O48" s="78"/>
      <c r="P48" s="78"/>
      <c r="Q48" s="78"/>
      <c r="R48" s="78"/>
      <c r="S48" s="78"/>
      <c r="T48" s="78"/>
      <c r="U48" s="78"/>
      <c r="V48" s="78"/>
      <c r="W48" s="78"/>
      <c r="X48" s="78"/>
      <c r="Y48" s="78"/>
      <c r="Z48" s="78"/>
      <c r="AA48" s="78"/>
      <c r="AB48" s="78"/>
      <c r="AC48" s="78"/>
      <c r="AD48" s="78"/>
      <c r="AE48" s="78"/>
    </row>
    <row r="49" spans="1:31" ht="15.5" x14ac:dyDescent="0.35">
      <c r="A49" s="78"/>
      <c r="B49" s="78"/>
      <c r="C49" s="78"/>
      <c r="D49" s="78"/>
      <c r="E49" s="78"/>
      <c r="F49" s="78"/>
      <c r="G49" s="78"/>
      <c r="H49" s="78"/>
      <c r="I49" s="78"/>
      <c r="J49" s="78"/>
      <c r="K49" s="78"/>
      <c r="L49" s="78"/>
      <c r="M49" s="78"/>
      <c r="N49" s="78"/>
      <c r="O49" s="78"/>
      <c r="P49" s="78"/>
      <c r="Q49" s="78"/>
      <c r="R49" s="78"/>
      <c r="S49" s="78"/>
      <c r="T49" s="78"/>
      <c r="U49" s="78"/>
      <c r="V49" s="78"/>
      <c r="W49" s="78"/>
      <c r="X49" s="78"/>
      <c r="Y49" s="78"/>
      <c r="Z49" s="78"/>
      <c r="AA49" s="78"/>
      <c r="AB49" s="78"/>
      <c r="AC49" s="78"/>
      <c r="AD49" s="78"/>
      <c r="AE49" s="78"/>
    </row>
    <row r="50" spans="1:31" ht="15.5" x14ac:dyDescent="0.35">
      <c r="A50" s="78"/>
      <c r="B50" s="78"/>
      <c r="C50" s="78"/>
      <c r="D50" s="78"/>
      <c r="E50" s="78"/>
      <c r="F50" s="78"/>
      <c r="G50" s="78"/>
      <c r="H50" s="78"/>
      <c r="I50" s="78"/>
      <c r="J50" s="78"/>
      <c r="K50" s="78"/>
      <c r="L50" s="78"/>
      <c r="M50" s="78"/>
      <c r="N50" s="78"/>
      <c r="O50" s="78"/>
      <c r="P50" s="78"/>
      <c r="Q50" s="78"/>
      <c r="R50" s="78"/>
      <c r="S50" s="78"/>
      <c r="T50" s="78"/>
      <c r="U50" s="78"/>
      <c r="V50" s="78"/>
      <c r="W50" s="78"/>
      <c r="X50" s="78"/>
      <c r="Y50" s="78"/>
      <c r="Z50" s="78"/>
      <c r="AA50" s="78"/>
      <c r="AB50" s="78"/>
      <c r="AC50" s="78"/>
      <c r="AD50" s="78"/>
      <c r="AE50" s="78"/>
    </row>
    <row r="51" spans="1:31" ht="15.5" x14ac:dyDescent="0.35">
      <c r="A51" s="78"/>
      <c r="B51" s="78"/>
      <c r="C51" s="78"/>
      <c r="D51" s="78"/>
      <c r="E51" s="78"/>
      <c r="F51" s="78"/>
      <c r="G51" s="78"/>
      <c r="H51" s="78"/>
      <c r="I51" s="78"/>
      <c r="J51" s="78"/>
      <c r="K51" s="78"/>
      <c r="L51" s="78"/>
      <c r="M51" s="78"/>
      <c r="N51" s="78"/>
      <c r="O51" s="78"/>
      <c r="P51" s="78"/>
      <c r="Q51" s="78"/>
      <c r="R51" s="78"/>
      <c r="S51" s="78"/>
      <c r="T51" s="78"/>
      <c r="U51" s="78"/>
      <c r="V51" s="78"/>
      <c r="W51" s="78"/>
      <c r="X51" s="78"/>
      <c r="Y51" s="78"/>
      <c r="Z51" s="78"/>
      <c r="AA51" s="78"/>
      <c r="AB51" s="78"/>
      <c r="AC51" s="78"/>
      <c r="AD51" s="78"/>
      <c r="AE51" s="78"/>
    </row>
    <row r="52" spans="1:31" ht="15.5" x14ac:dyDescent="0.35">
      <c r="A52" s="78"/>
      <c r="B52" s="78"/>
      <c r="C52" s="78"/>
      <c r="D52" s="78"/>
      <c r="E52" s="78"/>
      <c r="F52" s="78"/>
      <c r="G52" s="78"/>
      <c r="H52" s="78"/>
      <c r="I52" s="78"/>
      <c r="J52" s="78"/>
      <c r="K52" s="78"/>
      <c r="L52" s="78"/>
      <c r="M52" s="78"/>
      <c r="N52" s="78"/>
      <c r="O52" s="78"/>
      <c r="P52" s="78"/>
      <c r="Q52" s="78"/>
      <c r="R52" s="78"/>
      <c r="S52" s="78"/>
      <c r="T52" s="78"/>
      <c r="U52" s="78"/>
      <c r="V52" s="78"/>
      <c r="W52" s="78"/>
      <c r="X52" s="78"/>
      <c r="Y52" s="78"/>
      <c r="Z52" s="78"/>
      <c r="AA52" s="78"/>
      <c r="AB52" s="78"/>
      <c r="AC52" s="78"/>
      <c r="AD52" s="78"/>
      <c r="AE52" s="78"/>
    </row>
    <row r="53" spans="1:31" ht="15.5" x14ac:dyDescent="0.35">
      <c r="A53" s="78"/>
      <c r="B53" s="78"/>
      <c r="C53" s="78"/>
      <c r="D53" s="78"/>
      <c r="E53" s="78"/>
      <c r="F53" s="78"/>
      <c r="G53" s="78"/>
      <c r="H53" s="78"/>
      <c r="I53" s="78"/>
      <c r="J53" s="78"/>
      <c r="K53" s="78"/>
      <c r="L53" s="78"/>
      <c r="M53" s="78"/>
      <c r="N53" s="78"/>
      <c r="O53" s="78"/>
      <c r="P53" s="78"/>
      <c r="Q53" s="78"/>
      <c r="R53" s="78"/>
      <c r="S53" s="78"/>
      <c r="T53" s="78"/>
      <c r="U53" s="78"/>
      <c r="V53" s="78"/>
      <c r="W53" s="78"/>
      <c r="X53" s="78"/>
      <c r="Y53" s="78"/>
      <c r="Z53" s="78"/>
      <c r="AA53" s="78"/>
      <c r="AB53" s="78"/>
      <c r="AC53" s="78"/>
      <c r="AD53" s="78"/>
      <c r="AE53" s="78"/>
    </row>
    <row r="54" spans="1:31" ht="15.5" x14ac:dyDescent="0.35">
      <c r="A54" s="78"/>
      <c r="B54" s="78"/>
      <c r="C54" s="78"/>
      <c r="D54" s="78"/>
      <c r="E54" s="78"/>
      <c r="F54" s="78"/>
      <c r="G54" s="78"/>
      <c r="H54" s="78"/>
      <c r="I54" s="78"/>
      <c r="J54" s="78"/>
      <c r="K54" s="78"/>
      <c r="L54" s="78"/>
      <c r="M54" s="78"/>
      <c r="N54" s="78"/>
      <c r="O54" s="78"/>
      <c r="P54" s="78"/>
      <c r="Q54" s="78"/>
      <c r="R54" s="78"/>
      <c r="S54" s="78"/>
      <c r="T54" s="78"/>
      <c r="U54" s="78"/>
      <c r="V54" s="78"/>
      <c r="W54" s="78"/>
      <c r="X54" s="78"/>
      <c r="Y54" s="78"/>
      <c r="Z54" s="78"/>
      <c r="AA54" s="78"/>
      <c r="AB54" s="78"/>
      <c r="AC54" s="78"/>
      <c r="AD54" s="78"/>
      <c r="AE54" s="78"/>
    </row>
    <row r="55" spans="1:31" ht="15.5" x14ac:dyDescent="0.35">
      <c r="A55" s="78"/>
      <c r="B55" s="78"/>
      <c r="C55" s="78"/>
      <c r="D55" s="78"/>
      <c r="E55" s="78"/>
      <c r="F55" s="78"/>
      <c r="G55" s="78"/>
      <c r="H55" s="78"/>
      <c r="I55" s="78"/>
      <c r="J55" s="78"/>
      <c r="K55" s="78"/>
      <c r="L55" s="78"/>
      <c r="M55" s="78"/>
      <c r="N55" s="78"/>
      <c r="O55" s="78"/>
      <c r="P55" s="78"/>
      <c r="Q55" s="78"/>
      <c r="R55" s="78"/>
      <c r="S55" s="78"/>
      <c r="T55" s="78"/>
      <c r="U55" s="78"/>
      <c r="V55" s="78"/>
      <c r="W55" s="78"/>
      <c r="X55" s="78"/>
      <c r="Y55" s="78"/>
      <c r="Z55" s="78"/>
      <c r="AA55" s="78"/>
      <c r="AB55" s="78"/>
      <c r="AC55" s="78"/>
      <c r="AD55" s="78"/>
      <c r="AE55" s="78"/>
    </row>
    <row r="56" spans="1:31" ht="15.5" x14ac:dyDescent="0.35">
      <c r="A56" s="78"/>
      <c r="B56" s="78"/>
      <c r="C56" s="78"/>
      <c r="D56" s="78"/>
      <c r="E56" s="78"/>
      <c r="F56" s="78"/>
      <c r="G56" s="78"/>
      <c r="H56" s="78"/>
      <c r="I56" s="78"/>
      <c r="J56" s="78"/>
      <c r="K56" s="78"/>
      <c r="L56" s="78"/>
      <c r="M56" s="78"/>
      <c r="N56" s="78"/>
      <c r="O56" s="78"/>
      <c r="P56" s="78"/>
      <c r="Q56" s="78"/>
      <c r="R56" s="78"/>
      <c r="S56" s="78"/>
      <c r="T56" s="78"/>
      <c r="U56" s="78"/>
      <c r="V56" s="78"/>
      <c r="W56" s="78"/>
      <c r="X56" s="78"/>
      <c r="Y56" s="78"/>
      <c r="Z56" s="78"/>
      <c r="AA56" s="78"/>
      <c r="AB56" s="78"/>
      <c r="AC56" s="78"/>
      <c r="AD56" s="78"/>
      <c r="AE56" s="78"/>
    </row>
    <row r="57" spans="1:31" ht="15.5" x14ac:dyDescent="0.35">
      <c r="A57" s="78"/>
      <c r="B57" s="78"/>
      <c r="C57" s="78"/>
      <c r="D57" s="78"/>
      <c r="E57" s="78"/>
      <c r="F57" s="78"/>
      <c r="G57" s="78"/>
      <c r="H57" s="78"/>
      <c r="I57" s="78"/>
      <c r="J57" s="78"/>
      <c r="K57" s="78"/>
      <c r="L57" s="78"/>
      <c r="M57" s="78"/>
      <c r="N57" s="78"/>
      <c r="O57" s="78"/>
      <c r="P57" s="78"/>
      <c r="Q57" s="78"/>
      <c r="R57" s="78"/>
      <c r="S57" s="78"/>
      <c r="T57" s="78"/>
      <c r="U57" s="78"/>
      <c r="V57" s="78"/>
      <c r="W57" s="78"/>
      <c r="X57" s="78"/>
      <c r="Y57" s="78"/>
      <c r="Z57" s="78"/>
      <c r="AA57" s="78"/>
      <c r="AB57" s="78"/>
      <c r="AC57" s="78"/>
      <c r="AD57" s="78"/>
      <c r="AE57" s="78"/>
    </row>
    <row r="58" spans="1:31" ht="15.5" x14ac:dyDescent="0.35">
      <c r="A58" s="78"/>
      <c r="B58" s="78"/>
      <c r="C58" s="78"/>
      <c r="D58" s="78"/>
      <c r="E58" s="78"/>
      <c r="F58" s="78"/>
      <c r="G58" s="78"/>
      <c r="H58" s="78"/>
      <c r="I58" s="78"/>
      <c r="J58" s="78"/>
      <c r="K58" s="78"/>
      <c r="L58" s="78"/>
      <c r="M58" s="78"/>
      <c r="N58" s="78"/>
      <c r="O58" s="78"/>
      <c r="P58" s="78"/>
      <c r="Q58" s="78"/>
      <c r="R58" s="78"/>
      <c r="S58" s="78"/>
      <c r="T58" s="78"/>
      <c r="U58" s="78"/>
      <c r="V58" s="78"/>
      <c r="W58" s="78"/>
      <c r="X58" s="78"/>
      <c r="Y58" s="78"/>
      <c r="Z58" s="78"/>
      <c r="AA58" s="78"/>
      <c r="AB58" s="78"/>
      <c r="AC58" s="78"/>
      <c r="AD58" s="78"/>
      <c r="AE58" s="78"/>
    </row>
    <row r="59" spans="1:31" ht="15.5" x14ac:dyDescent="0.35">
      <c r="A59" s="78"/>
      <c r="B59" s="78"/>
      <c r="C59" s="78"/>
      <c r="D59" s="78"/>
      <c r="E59" s="78"/>
      <c r="F59" s="78"/>
      <c r="G59" s="78"/>
      <c r="H59" s="78"/>
      <c r="I59" s="78"/>
      <c r="J59" s="78"/>
      <c r="K59" s="78"/>
      <c r="L59" s="78"/>
      <c r="M59" s="78"/>
      <c r="N59" s="78"/>
      <c r="O59" s="78"/>
      <c r="P59" s="78"/>
      <c r="Q59" s="78"/>
      <c r="R59" s="78"/>
      <c r="S59" s="78"/>
      <c r="T59" s="78"/>
      <c r="U59" s="78"/>
      <c r="V59" s="78"/>
      <c r="W59" s="78"/>
      <c r="X59" s="78"/>
      <c r="Y59" s="78"/>
      <c r="Z59" s="78"/>
      <c r="AA59" s="78"/>
      <c r="AB59" s="78"/>
      <c r="AC59" s="78"/>
      <c r="AD59" s="78"/>
      <c r="AE59" s="78"/>
    </row>
    <row r="60" spans="1:31" ht="15.5" x14ac:dyDescent="0.35">
      <c r="A60" s="78"/>
      <c r="B60" s="78"/>
      <c r="C60" s="78"/>
      <c r="D60" s="78"/>
      <c r="E60" s="78"/>
      <c r="F60" s="78"/>
      <c r="G60" s="78"/>
      <c r="H60" s="78"/>
      <c r="I60" s="78"/>
      <c r="J60" s="78"/>
      <c r="K60" s="78"/>
      <c r="L60" s="78"/>
      <c r="M60" s="78"/>
      <c r="N60" s="78"/>
      <c r="O60" s="78"/>
      <c r="P60" s="78"/>
      <c r="Q60" s="78"/>
      <c r="R60" s="78"/>
      <c r="S60" s="78"/>
      <c r="T60" s="78"/>
      <c r="U60" s="78"/>
      <c r="V60" s="78"/>
      <c r="W60" s="78"/>
      <c r="X60" s="78"/>
      <c r="Y60" s="78"/>
      <c r="Z60" s="78"/>
      <c r="AA60" s="78"/>
      <c r="AB60" s="78"/>
      <c r="AC60" s="78"/>
      <c r="AD60" s="78"/>
      <c r="AE60" s="78"/>
    </row>
    <row r="61" spans="1:31" ht="15.5" x14ac:dyDescent="0.35">
      <c r="A61" s="78"/>
      <c r="B61" s="78"/>
      <c r="C61" s="78"/>
      <c r="D61" s="78"/>
      <c r="E61" s="78"/>
      <c r="F61" s="78"/>
      <c r="G61" s="78"/>
      <c r="H61" s="78"/>
      <c r="I61" s="78"/>
      <c r="J61" s="78"/>
      <c r="K61" s="78"/>
      <c r="L61" s="78"/>
      <c r="M61" s="78"/>
      <c r="N61" s="78"/>
      <c r="O61" s="78"/>
      <c r="P61" s="78"/>
      <c r="Q61" s="78"/>
      <c r="R61" s="78"/>
      <c r="S61" s="78"/>
      <c r="T61" s="78"/>
      <c r="U61" s="78"/>
      <c r="V61" s="78"/>
      <c r="W61" s="78"/>
      <c r="X61" s="78"/>
      <c r="Y61" s="78"/>
      <c r="Z61" s="78"/>
      <c r="AA61" s="78"/>
      <c r="AB61" s="78"/>
      <c r="AC61" s="78"/>
      <c r="AD61" s="78"/>
      <c r="AE61" s="78"/>
    </row>
    <row r="62" spans="1:31" ht="15.5" x14ac:dyDescent="0.35">
      <c r="A62" s="78"/>
      <c r="B62" s="78"/>
      <c r="C62" s="78"/>
      <c r="D62" s="78"/>
      <c r="E62" s="78"/>
      <c r="F62" s="78"/>
      <c r="G62" s="78"/>
      <c r="H62" s="78"/>
      <c r="I62" s="78"/>
      <c r="J62" s="78"/>
      <c r="K62" s="78"/>
      <c r="L62" s="78"/>
      <c r="M62" s="78"/>
      <c r="N62" s="78"/>
      <c r="O62" s="78"/>
      <c r="P62" s="78"/>
      <c r="Q62" s="78"/>
      <c r="R62" s="78"/>
      <c r="S62" s="78"/>
      <c r="T62" s="78"/>
      <c r="U62" s="78"/>
      <c r="V62" s="78"/>
      <c r="W62" s="78"/>
      <c r="X62" s="78"/>
      <c r="Y62" s="78"/>
      <c r="Z62" s="78"/>
      <c r="AA62" s="78"/>
      <c r="AB62" s="78"/>
      <c r="AC62" s="78"/>
      <c r="AD62" s="78"/>
      <c r="AE62" s="78"/>
    </row>
    <row r="63" spans="1:31" ht="15.5" x14ac:dyDescent="0.35">
      <c r="A63" s="78"/>
      <c r="B63" s="78"/>
      <c r="C63" s="78"/>
      <c r="D63" s="78"/>
      <c r="E63" s="78"/>
      <c r="F63" s="78"/>
      <c r="G63" s="78"/>
      <c r="H63" s="78"/>
      <c r="I63" s="78"/>
      <c r="J63" s="78"/>
      <c r="K63" s="78"/>
      <c r="L63" s="78"/>
      <c r="M63" s="78"/>
      <c r="N63" s="78"/>
      <c r="O63" s="78"/>
      <c r="P63" s="78"/>
      <c r="Q63" s="78"/>
      <c r="R63" s="78"/>
      <c r="S63" s="78"/>
      <c r="T63" s="78"/>
      <c r="U63" s="78"/>
      <c r="V63" s="78"/>
      <c r="W63" s="78"/>
      <c r="X63" s="78"/>
      <c r="Y63" s="78"/>
      <c r="Z63" s="78"/>
      <c r="AA63" s="78"/>
      <c r="AB63" s="78"/>
      <c r="AC63" s="78"/>
      <c r="AD63" s="78"/>
      <c r="AE63" s="78"/>
    </row>
    <row r="64" spans="1:31" ht="15.5" x14ac:dyDescent="0.35">
      <c r="A64" s="78"/>
      <c r="B64" s="78"/>
      <c r="C64" s="78"/>
      <c r="D64" s="78"/>
      <c r="E64" s="78"/>
      <c r="F64" s="78"/>
      <c r="G64" s="78"/>
      <c r="H64" s="78"/>
      <c r="I64" s="78"/>
      <c r="J64" s="78"/>
      <c r="K64" s="78"/>
      <c r="L64" s="78"/>
      <c r="M64" s="78"/>
      <c r="N64" s="78"/>
      <c r="O64" s="78"/>
      <c r="P64" s="78"/>
      <c r="Q64" s="78"/>
      <c r="R64" s="78"/>
      <c r="S64" s="78"/>
      <c r="T64" s="78"/>
      <c r="U64" s="78"/>
      <c r="V64" s="78"/>
      <c r="W64" s="78"/>
      <c r="X64" s="78"/>
      <c r="Y64" s="78"/>
      <c r="Z64" s="78"/>
      <c r="AA64" s="78"/>
      <c r="AB64" s="78"/>
      <c r="AC64" s="78"/>
      <c r="AD64" s="78"/>
      <c r="AE64" s="78"/>
    </row>
    <row r="65" spans="1:31" ht="15.5" x14ac:dyDescent="0.35">
      <c r="A65" s="78"/>
      <c r="B65" s="78"/>
      <c r="C65" s="78"/>
      <c r="D65" s="78"/>
      <c r="E65" s="78"/>
      <c r="F65" s="78"/>
      <c r="G65" s="78"/>
      <c r="H65" s="78"/>
      <c r="I65" s="78"/>
      <c r="J65" s="78"/>
      <c r="K65" s="78"/>
      <c r="L65" s="78"/>
      <c r="M65" s="78"/>
      <c r="N65" s="78"/>
      <c r="O65" s="78"/>
      <c r="P65" s="78"/>
      <c r="Q65" s="78"/>
      <c r="R65" s="78"/>
      <c r="S65" s="78"/>
      <c r="T65" s="78"/>
      <c r="U65" s="78"/>
      <c r="V65" s="78"/>
      <c r="W65" s="78"/>
      <c r="X65" s="78"/>
      <c r="Y65" s="78"/>
      <c r="Z65" s="78"/>
      <c r="AA65" s="78"/>
      <c r="AB65" s="78"/>
      <c r="AC65" s="78"/>
      <c r="AD65" s="78"/>
      <c r="AE65" s="78"/>
    </row>
    <row r="66" spans="1:31" ht="15.5" x14ac:dyDescent="0.35">
      <c r="A66" s="78"/>
      <c r="B66" s="78"/>
      <c r="C66" s="78"/>
      <c r="D66" s="78"/>
      <c r="E66" s="78"/>
      <c r="F66" s="78"/>
      <c r="G66" s="78"/>
      <c r="H66" s="78"/>
      <c r="I66" s="78"/>
      <c r="J66" s="78"/>
      <c r="K66" s="78"/>
      <c r="L66" s="78"/>
      <c r="M66" s="78"/>
      <c r="N66" s="78"/>
      <c r="O66" s="78"/>
      <c r="P66" s="78"/>
      <c r="Q66" s="78"/>
      <c r="R66" s="78"/>
      <c r="S66" s="78"/>
      <c r="T66" s="78"/>
      <c r="U66" s="78"/>
      <c r="V66" s="78"/>
      <c r="W66" s="78"/>
      <c r="X66" s="78"/>
      <c r="Y66" s="78"/>
      <c r="Z66" s="78"/>
      <c r="AA66" s="78"/>
      <c r="AB66" s="78"/>
      <c r="AC66" s="78"/>
      <c r="AD66" s="78"/>
      <c r="AE66" s="78"/>
    </row>
    <row r="67" spans="1:31" ht="15.5" x14ac:dyDescent="0.35">
      <c r="A67" s="78"/>
      <c r="B67" s="78"/>
      <c r="C67" s="78"/>
      <c r="D67" s="78"/>
      <c r="E67" s="78"/>
      <c r="F67" s="78"/>
      <c r="G67" s="78"/>
      <c r="H67" s="78"/>
      <c r="I67" s="78"/>
      <c r="J67" s="78"/>
      <c r="K67" s="78"/>
      <c r="L67" s="78"/>
      <c r="M67" s="78"/>
      <c r="N67" s="78"/>
      <c r="O67" s="78"/>
      <c r="P67" s="78"/>
      <c r="Q67" s="78"/>
      <c r="R67" s="78"/>
      <c r="S67" s="78"/>
      <c r="T67" s="78"/>
      <c r="U67" s="78"/>
      <c r="V67" s="78"/>
      <c r="W67" s="78"/>
      <c r="X67" s="78"/>
      <c r="Y67" s="78"/>
      <c r="Z67" s="78"/>
      <c r="AA67" s="78"/>
      <c r="AB67" s="78"/>
      <c r="AC67" s="78"/>
      <c r="AD67" s="78"/>
      <c r="AE67" s="78"/>
    </row>
    <row r="68" spans="1:31" ht="15.5" x14ac:dyDescent="0.35">
      <c r="A68" s="78"/>
      <c r="B68" s="78"/>
      <c r="C68" s="78"/>
      <c r="D68" s="78"/>
      <c r="E68" s="78"/>
      <c r="F68" s="78"/>
      <c r="G68" s="78"/>
      <c r="H68" s="78"/>
      <c r="I68" s="78"/>
      <c r="J68" s="78"/>
      <c r="K68" s="78"/>
      <c r="L68" s="78"/>
      <c r="M68" s="78"/>
      <c r="N68" s="78"/>
      <c r="O68" s="78"/>
      <c r="P68" s="78"/>
      <c r="Q68" s="78"/>
      <c r="R68" s="78"/>
      <c r="S68" s="78"/>
      <c r="T68" s="78"/>
      <c r="U68" s="78"/>
      <c r="V68" s="78"/>
      <c r="W68" s="78"/>
      <c r="X68" s="78"/>
      <c r="Y68" s="78"/>
      <c r="Z68" s="78"/>
      <c r="AA68" s="78"/>
      <c r="AB68" s="78"/>
      <c r="AC68" s="78"/>
      <c r="AD68" s="78"/>
      <c r="AE68" s="78"/>
    </row>
    <row r="69" spans="1:31" ht="15.5" x14ac:dyDescent="0.35">
      <c r="A69" s="78"/>
      <c r="B69" s="78"/>
      <c r="C69" s="78"/>
      <c r="D69" s="78"/>
      <c r="E69" s="78"/>
      <c r="F69" s="78"/>
      <c r="G69" s="78"/>
      <c r="H69" s="78"/>
      <c r="I69" s="78"/>
      <c r="J69" s="78"/>
      <c r="K69" s="78"/>
      <c r="L69" s="78"/>
      <c r="M69" s="78"/>
      <c r="N69" s="78"/>
      <c r="O69" s="78"/>
      <c r="P69" s="78"/>
      <c r="Q69" s="78"/>
      <c r="R69" s="78"/>
      <c r="S69" s="78"/>
      <c r="T69" s="78"/>
      <c r="U69" s="78"/>
      <c r="V69" s="78"/>
      <c r="W69" s="78"/>
      <c r="X69" s="78"/>
      <c r="Y69" s="78"/>
      <c r="Z69" s="78"/>
      <c r="AA69" s="78"/>
      <c r="AB69" s="78"/>
      <c r="AC69" s="78"/>
      <c r="AD69" s="78"/>
      <c r="AE69" s="78"/>
    </row>
    <row r="70" spans="1:31" ht="15.5" x14ac:dyDescent="0.35">
      <c r="A70" s="78"/>
      <c r="B70" s="78"/>
      <c r="C70" s="78"/>
      <c r="D70" s="78"/>
      <c r="E70" s="78"/>
      <c r="F70" s="78"/>
      <c r="G70" s="78"/>
      <c r="H70" s="78"/>
      <c r="I70" s="78"/>
      <c r="J70" s="78"/>
      <c r="K70" s="78"/>
      <c r="L70" s="78"/>
      <c r="M70" s="78"/>
      <c r="N70" s="78"/>
      <c r="O70" s="78"/>
      <c r="P70" s="78"/>
      <c r="Q70" s="78"/>
      <c r="R70" s="78"/>
      <c r="S70" s="78"/>
      <c r="T70" s="78"/>
      <c r="U70" s="78"/>
      <c r="V70" s="78"/>
      <c r="W70" s="78"/>
      <c r="X70" s="78"/>
      <c r="Y70" s="78"/>
      <c r="Z70" s="78"/>
      <c r="AA70" s="78"/>
      <c r="AB70" s="78"/>
      <c r="AC70" s="78"/>
      <c r="AD70" s="78"/>
      <c r="AE70" s="78"/>
    </row>
    <row r="71" spans="1:31" ht="15.5" x14ac:dyDescent="0.35">
      <c r="A71" s="78"/>
      <c r="B71" s="78"/>
      <c r="C71" s="78"/>
      <c r="D71" s="78"/>
      <c r="E71" s="78"/>
      <c r="F71" s="78"/>
      <c r="G71" s="78"/>
      <c r="H71" s="78"/>
      <c r="I71" s="78"/>
      <c r="J71" s="78"/>
      <c r="K71" s="78"/>
      <c r="L71" s="78"/>
      <c r="M71" s="78"/>
      <c r="N71" s="78"/>
      <c r="O71" s="78"/>
      <c r="P71" s="78"/>
      <c r="Q71" s="78"/>
      <c r="R71" s="78"/>
      <c r="S71" s="78"/>
      <c r="T71" s="78"/>
      <c r="U71" s="78"/>
      <c r="V71" s="78"/>
      <c r="W71" s="78"/>
      <c r="X71" s="78"/>
      <c r="Y71" s="78"/>
      <c r="Z71" s="78"/>
      <c r="AA71" s="78"/>
      <c r="AB71" s="78"/>
      <c r="AC71" s="78"/>
      <c r="AD71" s="78"/>
      <c r="AE71" s="78"/>
    </row>
    <row r="72" spans="1:31" ht="15.5" x14ac:dyDescent="0.35">
      <c r="A72" s="78"/>
      <c r="B72" s="78"/>
      <c r="C72" s="78"/>
      <c r="D72" s="78"/>
      <c r="E72" s="78"/>
      <c r="F72" s="78"/>
      <c r="G72" s="78"/>
      <c r="H72" s="78"/>
      <c r="I72" s="78"/>
      <c r="J72" s="78"/>
      <c r="K72" s="78"/>
      <c r="L72" s="78"/>
      <c r="M72" s="78"/>
      <c r="N72" s="78"/>
      <c r="O72" s="78"/>
      <c r="P72" s="78"/>
      <c r="Q72" s="78"/>
      <c r="R72" s="78"/>
      <c r="S72" s="78"/>
      <c r="T72" s="78"/>
      <c r="U72" s="78"/>
      <c r="V72" s="78"/>
      <c r="W72" s="78"/>
      <c r="X72" s="78"/>
      <c r="Y72" s="78"/>
      <c r="Z72" s="78"/>
      <c r="AA72" s="78"/>
      <c r="AB72" s="78"/>
      <c r="AC72" s="78"/>
      <c r="AD72" s="78"/>
      <c r="AE72" s="78"/>
    </row>
    <row r="73" spans="1:31" ht="15.5" x14ac:dyDescent="0.35">
      <c r="A73" s="78"/>
      <c r="B73" s="78"/>
      <c r="C73" s="78"/>
      <c r="D73" s="78"/>
      <c r="E73" s="78"/>
      <c r="F73" s="78"/>
      <c r="G73" s="78"/>
      <c r="H73" s="78"/>
      <c r="I73" s="78"/>
      <c r="J73" s="78"/>
      <c r="K73" s="78"/>
      <c r="L73" s="78"/>
      <c r="M73" s="78"/>
      <c r="N73" s="78"/>
      <c r="O73" s="78"/>
      <c r="P73" s="78"/>
      <c r="Q73" s="78"/>
      <c r="R73" s="78"/>
      <c r="S73" s="78"/>
      <c r="T73" s="78"/>
      <c r="U73" s="78"/>
      <c r="V73" s="78"/>
      <c r="W73" s="78"/>
      <c r="X73" s="78"/>
      <c r="Y73" s="78"/>
      <c r="Z73" s="78"/>
      <c r="AA73" s="78"/>
      <c r="AB73" s="78"/>
      <c r="AC73" s="78"/>
      <c r="AD73" s="78"/>
      <c r="AE73" s="78"/>
    </row>
    <row r="74" spans="1:31" ht="15.5" x14ac:dyDescent="0.35">
      <c r="A74" s="78"/>
      <c r="B74" s="78"/>
      <c r="C74" s="78"/>
      <c r="D74" s="78"/>
      <c r="E74" s="78"/>
      <c r="F74" s="78"/>
      <c r="G74" s="78"/>
      <c r="H74" s="78"/>
      <c r="I74" s="78"/>
      <c r="J74" s="78"/>
      <c r="K74" s="78"/>
      <c r="L74" s="78"/>
      <c r="M74" s="78"/>
      <c r="N74" s="78"/>
      <c r="O74" s="78"/>
      <c r="P74" s="78"/>
      <c r="Q74" s="78"/>
      <c r="R74" s="78"/>
      <c r="S74" s="78"/>
      <c r="T74" s="78"/>
      <c r="U74" s="78"/>
      <c r="V74" s="78"/>
      <c r="W74" s="78"/>
      <c r="X74" s="78"/>
      <c r="Y74" s="78"/>
      <c r="Z74" s="78"/>
      <c r="AA74" s="78"/>
      <c r="AB74" s="78"/>
      <c r="AC74" s="78"/>
      <c r="AD74" s="78"/>
      <c r="AE74" s="78"/>
    </row>
    <row r="75" spans="1:31" ht="15.5" x14ac:dyDescent="0.35">
      <c r="A75" s="78"/>
      <c r="B75" s="78"/>
      <c r="C75" s="78"/>
      <c r="D75" s="78"/>
      <c r="E75" s="78"/>
      <c r="F75" s="78"/>
      <c r="G75" s="78"/>
      <c r="H75" s="78"/>
      <c r="I75" s="78"/>
      <c r="J75" s="78"/>
      <c r="K75" s="78"/>
      <c r="L75" s="78"/>
      <c r="M75" s="78"/>
      <c r="N75" s="78"/>
      <c r="O75" s="78"/>
      <c r="P75" s="78"/>
      <c r="Q75" s="78"/>
      <c r="R75" s="78"/>
      <c r="S75" s="78"/>
      <c r="T75" s="78"/>
      <c r="U75" s="78"/>
      <c r="V75" s="78"/>
      <c r="W75" s="78"/>
      <c r="X75" s="78"/>
      <c r="Y75" s="78"/>
      <c r="Z75" s="78"/>
      <c r="AA75" s="78"/>
      <c r="AB75" s="78"/>
      <c r="AC75" s="78"/>
      <c r="AD75" s="78"/>
      <c r="AE75" s="78"/>
    </row>
    <row r="76" spans="1:31" ht="15.5" x14ac:dyDescent="0.35">
      <c r="A76" s="78"/>
      <c r="B76" s="78"/>
      <c r="C76" s="78"/>
      <c r="D76" s="78"/>
      <c r="E76" s="78"/>
      <c r="F76" s="78"/>
      <c r="G76" s="78"/>
      <c r="H76" s="78"/>
      <c r="I76" s="78"/>
      <c r="J76" s="78"/>
      <c r="K76" s="78"/>
      <c r="L76" s="78"/>
      <c r="M76" s="78"/>
      <c r="N76" s="78"/>
      <c r="O76" s="78"/>
      <c r="P76" s="78"/>
      <c r="Q76" s="78"/>
      <c r="R76" s="78"/>
      <c r="S76" s="78"/>
      <c r="T76" s="78"/>
      <c r="U76" s="78"/>
      <c r="V76" s="78"/>
      <c r="W76" s="78"/>
      <c r="X76" s="78"/>
      <c r="Y76" s="78"/>
      <c r="Z76" s="78"/>
      <c r="AA76" s="78"/>
      <c r="AB76" s="78"/>
      <c r="AC76" s="78"/>
      <c r="AD76" s="78"/>
      <c r="AE76" s="78"/>
    </row>
    <row r="77" spans="1:31" ht="15.5" x14ac:dyDescent="0.35">
      <c r="A77" s="78"/>
      <c r="B77" s="78"/>
      <c r="C77" s="78"/>
      <c r="D77" s="78"/>
      <c r="E77" s="78"/>
      <c r="F77" s="78"/>
      <c r="G77" s="78"/>
      <c r="H77" s="78"/>
      <c r="I77" s="78"/>
      <c r="J77" s="78"/>
      <c r="K77" s="78"/>
      <c r="L77" s="78"/>
      <c r="M77" s="78"/>
      <c r="N77" s="78"/>
      <c r="O77" s="78"/>
      <c r="P77" s="78"/>
      <c r="Q77" s="78"/>
      <c r="R77" s="78"/>
      <c r="S77" s="78"/>
      <c r="T77" s="78"/>
      <c r="U77" s="78"/>
      <c r="V77" s="78"/>
      <c r="W77" s="78"/>
      <c r="X77" s="78"/>
      <c r="Y77" s="78"/>
      <c r="Z77" s="78"/>
      <c r="AA77" s="78"/>
      <c r="AB77" s="78"/>
      <c r="AC77" s="78"/>
      <c r="AD77" s="78"/>
      <c r="AE77" s="78"/>
    </row>
    <row r="78" spans="1:31" ht="15.5" x14ac:dyDescent="0.35">
      <c r="A78" s="78"/>
      <c r="B78" s="78"/>
      <c r="C78" s="78"/>
      <c r="D78" s="78"/>
      <c r="E78" s="78"/>
      <c r="F78" s="78"/>
      <c r="G78" s="78"/>
      <c r="H78" s="78"/>
      <c r="I78" s="78"/>
      <c r="J78" s="78"/>
      <c r="K78" s="78"/>
      <c r="L78" s="78"/>
      <c r="M78" s="78"/>
      <c r="N78" s="78"/>
      <c r="O78" s="78"/>
      <c r="P78" s="78"/>
      <c r="Q78" s="78"/>
      <c r="R78" s="78"/>
      <c r="S78" s="78"/>
      <c r="T78" s="78"/>
      <c r="U78" s="78"/>
      <c r="V78" s="78"/>
      <c r="W78" s="78"/>
      <c r="X78" s="78"/>
      <c r="Y78" s="78"/>
      <c r="Z78" s="78"/>
      <c r="AA78" s="78"/>
      <c r="AB78" s="78"/>
      <c r="AC78" s="78"/>
      <c r="AD78" s="78"/>
      <c r="AE78" s="78"/>
    </row>
    <row r="79" spans="1:31" ht="15.5" x14ac:dyDescent="0.35">
      <c r="A79" s="78"/>
      <c r="B79" s="78"/>
      <c r="C79" s="78"/>
      <c r="D79" s="78"/>
      <c r="E79" s="78"/>
      <c r="F79" s="78"/>
      <c r="G79" s="78"/>
      <c r="H79" s="78"/>
      <c r="I79" s="78"/>
      <c r="J79" s="78"/>
      <c r="K79" s="78"/>
      <c r="L79" s="78"/>
      <c r="M79" s="78"/>
      <c r="N79" s="78"/>
      <c r="O79" s="78"/>
      <c r="P79" s="78"/>
      <c r="Q79" s="78"/>
      <c r="R79" s="78"/>
      <c r="S79" s="78"/>
      <c r="T79" s="78"/>
      <c r="U79" s="78"/>
      <c r="V79" s="78"/>
      <c r="W79" s="78"/>
      <c r="X79" s="78"/>
      <c r="Y79" s="78"/>
      <c r="Z79" s="78"/>
      <c r="AA79" s="78"/>
      <c r="AB79" s="78"/>
      <c r="AC79" s="78"/>
      <c r="AD79" s="78"/>
      <c r="AE79" s="78"/>
    </row>
    <row r="80" spans="1:31" ht="15.5" x14ac:dyDescent="0.35">
      <c r="A80" s="78"/>
      <c r="B80" s="78"/>
      <c r="C80" s="78"/>
      <c r="D80" s="78"/>
      <c r="E80" s="78"/>
      <c r="F80" s="78"/>
      <c r="G80" s="78"/>
      <c r="H80" s="78"/>
      <c r="I80" s="78"/>
      <c r="J80" s="78"/>
      <c r="K80" s="78"/>
      <c r="L80" s="78"/>
      <c r="M80" s="78"/>
      <c r="N80" s="78"/>
      <c r="O80" s="78"/>
      <c r="P80" s="78"/>
      <c r="Q80" s="78"/>
      <c r="R80" s="78"/>
      <c r="S80" s="78"/>
      <c r="T80" s="78"/>
      <c r="U80" s="78"/>
      <c r="V80" s="78"/>
      <c r="W80" s="78"/>
      <c r="X80" s="78"/>
      <c r="Y80" s="78"/>
      <c r="Z80" s="78"/>
      <c r="AA80" s="78"/>
      <c r="AB80" s="78"/>
      <c r="AC80" s="78"/>
      <c r="AD80" s="78"/>
      <c r="AE80" s="78"/>
    </row>
    <row r="81" spans="1:31" ht="15.5" x14ac:dyDescent="0.35">
      <c r="A81" s="78"/>
      <c r="B81" s="78"/>
      <c r="C81" s="78"/>
      <c r="D81" s="78"/>
      <c r="E81" s="78"/>
      <c r="F81" s="78"/>
      <c r="G81" s="78"/>
      <c r="H81" s="78"/>
      <c r="I81" s="78"/>
      <c r="J81" s="78"/>
      <c r="K81" s="78"/>
      <c r="L81" s="78"/>
      <c r="M81" s="78"/>
      <c r="N81" s="78"/>
      <c r="O81" s="78"/>
      <c r="P81" s="78"/>
      <c r="Q81" s="78"/>
      <c r="R81" s="78"/>
      <c r="S81" s="78"/>
      <c r="T81" s="78"/>
      <c r="U81" s="78"/>
      <c r="V81" s="78"/>
      <c r="W81" s="78"/>
      <c r="X81" s="78"/>
      <c r="Y81" s="78"/>
      <c r="Z81" s="78"/>
      <c r="AA81" s="78"/>
      <c r="AB81" s="78"/>
      <c r="AC81" s="78"/>
      <c r="AD81" s="78"/>
      <c r="AE81" s="78"/>
    </row>
    <row r="82" spans="1:31" ht="15.5" x14ac:dyDescent="0.35">
      <c r="A82" s="78"/>
      <c r="B82" s="78"/>
      <c r="C82" s="78"/>
      <c r="D82" s="78"/>
      <c r="E82" s="78"/>
      <c r="F82" s="78"/>
      <c r="G82" s="78"/>
      <c r="H82" s="78"/>
      <c r="I82" s="78"/>
      <c r="J82" s="78"/>
      <c r="K82" s="78"/>
      <c r="L82" s="78"/>
      <c r="M82" s="78"/>
      <c r="N82" s="78"/>
      <c r="O82" s="78"/>
      <c r="P82" s="78"/>
      <c r="Q82" s="78"/>
      <c r="R82" s="78"/>
      <c r="S82" s="78"/>
      <c r="T82" s="78"/>
      <c r="U82" s="78"/>
      <c r="V82" s="78"/>
      <c r="W82" s="78"/>
      <c r="X82" s="78"/>
      <c r="Y82" s="78"/>
      <c r="Z82" s="78"/>
      <c r="AA82" s="78"/>
      <c r="AB82" s="78"/>
      <c r="AC82" s="78"/>
      <c r="AD82" s="78"/>
      <c r="AE82" s="78"/>
    </row>
    <row r="83" spans="1:31" ht="15.5" x14ac:dyDescent="0.35">
      <c r="A83" s="78"/>
      <c r="B83" s="78"/>
      <c r="C83" s="78"/>
      <c r="D83" s="78"/>
      <c r="E83" s="78"/>
      <c r="F83" s="78"/>
      <c r="G83" s="78"/>
      <c r="H83" s="78"/>
      <c r="I83" s="78"/>
      <c r="J83" s="78"/>
      <c r="K83" s="78"/>
      <c r="L83" s="78"/>
      <c r="M83" s="78"/>
      <c r="N83" s="78"/>
      <c r="O83" s="78"/>
      <c r="P83" s="78"/>
      <c r="Q83" s="78"/>
      <c r="R83" s="78"/>
      <c r="S83" s="78"/>
      <c r="T83" s="78"/>
      <c r="U83" s="78"/>
      <c r="V83" s="78"/>
      <c r="W83" s="78"/>
      <c r="X83" s="78"/>
      <c r="Y83" s="78"/>
      <c r="Z83" s="78"/>
      <c r="AA83" s="78"/>
      <c r="AB83" s="78"/>
      <c r="AC83" s="78"/>
      <c r="AD83" s="78"/>
      <c r="AE83" s="78"/>
    </row>
    <row r="84" spans="1:31" ht="15.5" x14ac:dyDescent="0.35">
      <c r="A84" s="78"/>
      <c r="B84" s="78"/>
      <c r="C84" s="78"/>
      <c r="D84" s="78"/>
      <c r="E84" s="78"/>
      <c r="F84" s="78"/>
      <c r="G84" s="78"/>
      <c r="H84" s="78"/>
      <c r="I84" s="78"/>
      <c r="J84" s="78"/>
      <c r="K84" s="78"/>
      <c r="L84" s="78"/>
      <c r="M84" s="78"/>
      <c r="N84" s="78"/>
      <c r="O84" s="78"/>
      <c r="P84" s="78"/>
      <c r="Q84" s="78"/>
      <c r="R84" s="78"/>
      <c r="S84" s="78"/>
      <c r="T84" s="78"/>
      <c r="U84" s="78"/>
      <c r="V84" s="78"/>
      <c r="W84" s="78"/>
      <c r="X84" s="78"/>
      <c r="Y84" s="78"/>
      <c r="Z84" s="78"/>
      <c r="AA84" s="78"/>
      <c r="AB84" s="78"/>
      <c r="AC84" s="78"/>
      <c r="AD84" s="78"/>
      <c r="AE84" s="78"/>
    </row>
    <row r="85" spans="1:31" ht="15.5" x14ac:dyDescent="0.35">
      <c r="A85" s="78"/>
      <c r="B85" s="78"/>
      <c r="C85" s="78"/>
      <c r="D85" s="78"/>
      <c r="E85" s="78"/>
      <c r="F85" s="78"/>
      <c r="G85" s="78"/>
      <c r="H85" s="78"/>
      <c r="I85" s="78"/>
      <c r="J85" s="78"/>
      <c r="K85" s="78"/>
      <c r="L85" s="78"/>
      <c r="M85" s="78"/>
      <c r="N85" s="78"/>
      <c r="O85" s="78"/>
      <c r="P85" s="78"/>
      <c r="Q85" s="78"/>
      <c r="R85" s="78"/>
      <c r="S85" s="78"/>
      <c r="T85" s="78"/>
      <c r="U85" s="78"/>
      <c r="V85" s="78"/>
      <c r="W85" s="78"/>
      <c r="X85" s="78"/>
      <c r="Y85" s="78"/>
      <c r="Z85" s="78"/>
      <c r="AA85" s="78"/>
      <c r="AB85" s="78"/>
      <c r="AC85" s="78"/>
      <c r="AD85" s="78"/>
      <c r="AE85" s="78"/>
    </row>
    <row r="86" spans="1:31" ht="15.5" x14ac:dyDescent="0.35">
      <c r="A86" s="78"/>
      <c r="B86" s="78"/>
      <c r="C86" s="78"/>
      <c r="D86" s="78"/>
      <c r="E86" s="78"/>
      <c r="F86" s="78"/>
      <c r="G86" s="78"/>
      <c r="H86" s="78"/>
      <c r="I86" s="78"/>
      <c r="J86" s="78"/>
      <c r="K86" s="78"/>
      <c r="L86" s="78"/>
      <c r="M86" s="78"/>
      <c r="N86" s="78"/>
      <c r="O86" s="78"/>
      <c r="P86" s="78"/>
      <c r="Q86" s="78"/>
      <c r="R86" s="78"/>
      <c r="S86" s="78"/>
      <c r="T86" s="78"/>
      <c r="U86" s="78"/>
      <c r="V86" s="78"/>
      <c r="W86" s="78"/>
      <c r="X86" s="78"/>
      <c r="Y86" s="78"/>
      <c r="Z86" s="78"/>
      <c r="AA86" s="78"/>
      <c r="AB86" s="78"/>
      <c r="AC86" s="78"/>
      <c r="AD86" s="78"/>
      <c r="AE86" s="78"/>
    </row>
    <row r="87" spans="1:31" ht="15.5" x14ac:dyDescent="0.35">
      <c r="A87" s="78"/>
      <c r="B87" s="78"/>
      <c r="C87" s="78"/>
      <c r="D87" s="78"/>
      <c r="E87" s="78"/>
      <c r="F87" s="78"/>
      <c r="G87" s="78"/>
      <c r="H87" s="78"/>
      <c r="I87" s="78"/>
      <c r="J87" s="78"/>
      <c r="K87" s="78"/>
      <c r="L87" s="78"/>
      <c r="M87" s="78"/>
      <c r="N87" s="78"/>
      <c r="O87" s="78"/>
      <c r="P87" s="78"/>
      <c r="Q87" s="78"/>
      <c r="R87" s="78"/>
      <c r="S87" s="78"/>
      <c r="T87" s="78"/>
      <c r="U87" s="78"/>
      <c r="V87" s="78"/>
      <c r="W87" s="78"/>
      <c r="X87" s="78"/>
      <c r="Y87" s="78"/>
      <c r="Z87" s="78"/>
      <c r="AA87" s="78"/>
      <c r="AB87" s="78"/>
      <c r="AC87" s="78"/>
      <c r="AD87" s="78"/>
      <c r="AE87" s="78"/>
    </row>
    <row r="88" spans="1:31" ht="15.5" x14ac:dyDescent="0.35">
      <c r="A88" s="78"/>
      <c r="B88" s="78"/>
      <c r="C88" s="78"/>
      <c r="D88" s="78"/>
      <c r="E88" s="78"/>
      <c r="F88" s="78"/>
      <c r="G88" s="78"/>
      <c r="H88" s="78"/>
      <c r="I88" s="78"/>
      <c r="J88" s="78"/>
      <c r="K88" s="78"/>
      <c r="L88" s="78"/>
      <c r="M88" s="78"/>
      <c r="N88" s="78"/>
      <c r="O88" s="78"/>
      <c r="P88" s="78"/>
      <c r="Q88" s="78"/>
      <c r="R88" s="78"/>
      <c r="S88" s="78"/>
      <c r="T88" s="78"/>
      <c r="U88" s="78"/>
      <c r="V88" s="78"/>
      <c r="W88" s="78"/>
      <c r="X88" s="78"/>
      <c r="Y88" s="78"/>
      <c r="Z88" s="78"/>
      <c r="AA88" s="78"/>
      <c r="AB88" s="78"/>
      <c r="AC88" s="78"/>
      <c r="AD88" s="78"/>
      <c r="AE88" s="78"/>
    </row>
    <row r="89" spans="1:31" ht="15.5" x14ac:dyDescent="0.35">
      <c r="A89" s="78"/>
      <c r="B89" s="78"/>
      <c r="C89" s="78"/>
      <c r="D89" s="78"/>
      <c r="E89" s="78"/>
      <c r="F89" s="78"/>
      <c r="G89" s="78"/>
      <c r="H89" s="78"/>
      <c r="I89" s="78"/>
      <c r="J89" s="78"/>
      <c r="K89" s="78"/>
      <c r="L89" s="78"/>
      <c r="M89" s="78"/>
      <c r="N89" s="78"/>
      <c r="O89" s="78"/>
      <c r="P89" s="78"/>
      <c r="Q89" s="78"/>
      <c r="R89" s="78"/>
      <c r="S89" s="78"/>
      <c r="T89" s="78"/>
      <c r="U89" s="78"/>
      <c r="V89" s="78"/>
      <c r="W89" s="78"/>
      <c r="X89" s="78"/>
      <c r="Y89" s="78"/>
      <c r="Z89" s="78"/>
      <c r="AA89" s="78"/>
      <c r="AB89" s="78"/>
      <c r="AC89" s="78"/>
      <c r="AD89" s="78"/>
      <c r="AE89" s="78"/>
    </row>
    <row r="90" spans="1:31" ht="15.5" x14ac:dyDescent="0.35">
      <c r="A90" s="78"/>
      <c r="B90" s="78"/>
      <c r="C90" s="78"/>
      <c r="D90" s="78"/>
      <c r="E90" s="78"/>
      <c r="F90" s="78"/>
      <c r="G90" s="78"/>
      <c r="H90" s="78"/>
      <c r="I90" s="78"/>
      <c r="J90" s="78"/>
      <c r="K90" s="78"/>
      <c r="L90" s="78"/>
      <c r="M90" s="78"/>
      <c r="N90" s="78"/>
      <c r="O90" s="78"/>
      <c r="P90" s="78"/>
      <c r="Q90" s="78"/>
      <c r="R90" s="78"/>
      <c r="S90" s="78"/>
      <c r="T90" s="78"/>
      <c r="U90" s="78"/>
      <c r="V90" s="78"/>
      <c r="W90" s="78"/>
      <c r="X90" s="78"/>
      <c r="Y90" s="78"/>
      <c r="Z90" s="78"/>
      <c r="AA90" s="78"/>
      <c r="AB90" s="78"/>
      <c r="AC90" s="78"/>
      <c r="AD90" s="78"/>
      <c r="AE90" s="78"/>
    </row>
    <row r="91" spans="1:31" ht="15.5" x14ac:dyDescent="0.35">
      <c r="A91" s="78"/>
      <c r="B91" s="78"/>
      <c r="C91" s="78"/>
      <c r="D91" s="78"/>
      <c r="E91" s="78"/>
      <c r="F91" s="78"/>
      <c r="G91" s="78"/>
      <c r="H91" s="78"/>
      <c r="I91" s="78"/>
      <c r="J91" s="78"/>
      <c r="K91" s="78"/>
      <c r="L91" s="78"/>
      <c r="M91" s="78"/>
      <c r="N91" s="78"/>
      <c r="O91" s="78"/>
      <c r="P91" s="78"/>
      <c r="Q91" s="78"/>
      <c r="R91" s="78"/>
      <c r="S91" s="78"/>
      <c r="T91" s="78"/>
      <c r="U91" s="78"/>
      <c r="V91" s="78"/>
      <c r="W91" s="78"/>
      <c r="X91" s="78"/>
      <c r="Y91" s="78"/>
      <c r="Z91" s="78"/>
      <c r="AA91" s="78"/>
      <c r="AB91" s="78"/>
      <c r="AC91" s="78"/>
      <c r="AD91" s="78"/>
      <c r="AE91" s="78"/>
    </row>
    <row r="92" spans="1:31" ht="15.5" x14ac:dyDescent="0.35">
      <c r="A92" s="78"/>
      <c r="B92" s="78"/>
      <c r="C92" s="78"/>
      <c r="D92" s="78"/>
      <c r="E92" s="78"/>
      <c r="F92" s="78"/>
      <c r="G92" s="78"/>
      <c r="H92" s="78"/>
      <c r="I92" s="78"/>
      <c r="J92" s="78"/>
      <c r="K92" s="78"/>
      <c r="L92" s="78"/>
      <c r="M92" s="78"/>
      <c r="N92" s="78"/>
      <c r="O92" s="78"/>
      <c r="P92" s="78"/>
      <c r="Q92" s="78"/>
      <c r="R92" s="78"/>
      <c r="S92" s="78"/>
      <c r="T92" s="78"/>
      <c r="U92" s="78"/>
      <c r="V92" s="78"/>
      <c r="W92" s="78"/>
      <c r="X92" s="78"/>
      <c r="Y92" s="78"/>
      <c r="Z92" s="78"/>
      <c r="AA92" s="78"/>
      <c r="AB92" s="78"/>
      <c r="AC92" s="78"/>
      <c r="AD92" s="78"/>
      <c r="AE92" s="78"/>
    </row>
    <row r="93" spans="1:31" ht="15.5" x14ac:dyDescent="0.35">
      <c r="A93" s="78"/>
      <c r="B93" s="78"/>
      <c r="C93" s="78"/>
      <c r="D93" s="78"/>
      <c r="E93" s="78"/>
      <c r="F93" s="78"/>
      <c r="G93" s="78"/>
      <c r="H93" s="78"/>
      <c r="I93" s="78"/>
      <c r="J93" s="78"/>
      <c r="K93" s="78"/>
      <c r="L93" s="78"/>
      <c r="M93" s="78"/>
      <c r="N93" s="78"/>
      <c r="O93" s="78"/>
      <c r="P93" s="78"/>
      <c r="Q93" s="78"/>
      <c r="R93" s="78"/>
      <c r="S93" s="78"/>
      <c r="T93" s="78"/>
      <c r="U93" s="78"/>
      <c r="V93" s="78"/>
      <c r="W93" s="78"/>
      <c r="X93" s="78"/>
      <c r="Y93" s="78"/>
      <c r="Z93" s="78"/>
      <c r="AA93" s="78"/>
      <c r="AB93" s="78"/>
      <c r="AC93" s="78"/>
      <c r="AD93" s="78"/>
      <c r="AE93" s="78"/>
    </row>
    <row r="94" spans="1:31" ht="15.5" x14ac:dyDescent="0.35">
      <c r="A94" s="78"/>
      <c r="B94" s="78"/>
      <c r="C94" s="78"/>
      <c r="D94" s="78"/>
      <c r="E94" s="78"/>
      <c r="F94" s="78"/>
      <c r="G94" s="78"/>
      <c r="H94" s="78"/>
      <c r="I94" s="78"/>
      <c r="J94" s="78"/>
      <c r="K94" s="78"/>
      <c r="L94" s="78"/>
      <c r="M94" s="78"/>
      <c r="N94" s="78"/>
      <c r="O94" s="78"/>
      <c r="P94" s="78"/>
      <c r="Q94" s="78"/>
      <c r="R94" s="78"/>
      <c r="S94" s="78"/>
      <c r="T94" s="78"/>
      <c r="U94" s="78"/>
      <c r="V94" s="78"/>
      <c r="W94" s="78"/>
      <c r="X94" s="78"/>
      <c r="Y94" s="78"/>
      <c r="Z94" s="78"/>
      <c r="AA94" s="78"/>
      <c r="AB94" s="78"/>
      <c r="AC94" s="78"/>
      <c r="AD94" s="78"/>
      <c r="AE94" s="78"/>
    </row>
    <row r="95" spans="1:31" ht="15.5" x14ac:dyDescent="0.35">
      <c r="A95" s="78"/>
      <c r="B95" s="78"/>
      <c r="C95" s="78"/>
      <c r="D95" s="78"/>
      <c r="E95" s="78"/>
      <c r="F95" s="78"/>
      <c r="G95" s="78"/>
      <c r="H95" s="78"/>
      <c r="I95" s="78"/>
      <c r="J95" s="78"/>
      <c r="K95" s="78"/>
      <c r="L95" s="78"/>
      <c r="M95" s="78"/>
      <c r="N95" s="78"/>
      <c r="O95" s="78"/>
      <c r="P95" s="78"/>
      <c r="Q95" s="78"/>
      <c r="R95" s="78"/>
      <c r="S95" s="78"/>
      <c r="T95" s="78"/>
      <c r="U95" s="78"/>
      <c r="V95" s="78"/>
      <c r="W95" s="78"/>
      <c r="X95" s="78"/>
      <c r="Y95" s="78"/>
      <c r="Z95" s="78"/>
      <c r="AA95" s="78"/>
      <c r="AB95" s="78"/>
      <c r="AC95" s="78"/>
      <c r="AD95" s="78"/>
      <c r="AE95" s="78"/>
    </row>
    <row r="96" spans="1:31" ht="15.5" x14ac:dyDescent="0.35">
      <c r="A96" s="78"/>
      <c r="B96" s="78"/>
      <c r="C96" s="78"/>
      <c r="D96" s="78"/>
      <c r="E96" s="78"/>
      <c r="F96" s="78"/>
      <c r="G96" s="78"/>
      <c r="H96" s="78"/>
      <c r="I96" s="78"/>
      <c r="J96" s="78"/>
      <c r="K96" s="78"/>
      <c r="L96" s="78"/>
      <c r="M96" s="78"/>
      <c r="N96" s="78"/>
      <c r="O96" s="78"/>
      <c r="P96" s="78"/>
      <c r="Q96" s="78"/>
      <c r="R96" s="78"/>
      <c r="S96" s="78"/>
      <c r="T96" s="78"/>
      <c r="U96" s="78"/>
      <c r="V96" s="78"/>
      <c r="W96" s="78"/>
      <c r="X96" s="78"/>
      <c r="Y96" s="78"/>
      <c r="Z96" s="78"/>
      <c r="AA96" s="78"/>
      <c r="AB96" s="78"/>
      <c r="AC96" s="78"/>
      <c r="AD96" s="78"/>
      <c r="AE96" s="78"/>
    </row>
    <row r="97" spans="1:31" ht="15.5" x14ac:dyDescent="0.35">
      <c r="A97" s="78"/>
      <c r="B97" s="78"/>
      <c r="C97" s="78"/>
      <c r="D97" s="78"/>
      <c r="E97" s="78"/>
      <c r="F97" s="78"/>
      <c r="G97" s="78"/>
      <c r="H97" s="78"/>
      <c r="I97" s="78"/>
      <c r="J97" s="78"/>
      <c r="K97" s="78"/>
      <c r="L97" s="78"/>
      <c r="M97" s="78"/>
      <c r="N97" s="78"/>
      <c r="O97" s="78"/>
      <c r="P97" s="78"/>
      <c r="Q97" s="78"/>
      <c r="R97" s="78"/>
      <c r="S97" s="78"/>
      <c r="T97" s="78"/>
      <c r="U97" s="78"/>
      <c r="V97" s="78"/>
      <c r="W97" s="78"/>
      <c r="X97" s="78"/>
      <c r="Y97" s="78"/>
      <c r="Z97" s="78"/>
      <c r="AA97" s="78"/>
      <c r="AB97" s="78"/>
      <c r="AC97" s="78"/>
      <c r="AD97" s="78"/>
      <c r="AE97" s="78"/>
    </row>
    <row r="98" spans="1:31" ht="15.5" x14ac:dyDescent="0.35">
      <c r="A98" s="78"/>
      <c r="B98" s="78"/>
      <c r="C98" s="78"/>
      <c r="D98" s="78"/>
      <c r="E98" s="78"/>
      <c r="F98" s="78"/>
      <c r="G98" s="78"/>
      <c r="H98" s="78"/>
      <c r="I98" s="78"/>
      <c r="J98" s="78"/>
      <c r="K98" s="78"/>
      <c r="L98" s="78"/>
      <c r="M98" s="78"/>
      <c r="N98" s="78"/>
      <c r="O98" s="78"/>
      <c r="P98" s="78"/>
      <c r="Q98" s="78"/>
      <c r="R98" s="78"/>
      <c r="S98" s="78"/>
      <c r="T98" s="78"/>
      <c r="U98" s="78"/>
      <c r="V98" s="78"/>
      <c r="W98" s="78"/>
      <c r="X98" s="78"/>
      <c r="Y98" s="78"/>
      <c r="Z98" s="78"/>
      <c r="AA98" s="78"/>
      <c r="AB98" s="78"/>
      <c r="AC98" s="78"/>
      <c r="AD98" s="78"/>
      <c r="AE98" s="78"/>
    </row>
    <row r="99" spans="1:31" ht="15.5" x14ac:dyDescent="0.35">
      <c r="A99" s="78"/>
      <c r="B99" s="78"/>
      <c r="C99" s="78"/>
      <c r="D99" s="78"/>
      <c r="E99" s="78"/>
      <c r="F99" s="78"/>
      <c r="G99" s="78"/>
      <c r="H99" s="78"/>
      <c r="I99" s="78"/>
      <c r="J99" s="78"/>
      <c r="K99" s="78"/>
      <c r="L99" s="78"/>
      <c r="M99" s="78"/>
      <c r="N99" s="78"/>
      <c r="O99" s="78"/>
      <c r="P99" s="78"/>
      <c r="Q99" s="78"/>
      <c r="R99" s="78"/>
      <c r="S99" s="78"/>
      <c r="T99" s="78"/>
      <c r="U99" s="78"/>
      <c r="V99" s="78"/>
      <c r="W99" s="78"/>
      <c r="X99" s="78"/>
      <c r="Y99" s="78"/>
      <c r="Z99" s="78"/>
      <c r="AA99" s="78"/>
      <c r="AB99" s="78"/>
      <c r="AC99" s="78"/>
      <c r="AD99" s="78"/>
      <c r="AE99" s="78"/>
    </row>
    <row r="100" spans="1:31" ht="15.5" x14ac:dyDescent="0.35">
      <c r="A100" s="78"/>
      <c r="B100" s="78"/>
      <c r="C100" s="78"/>
      <c r="D100" s="78"/>
      <c r="E100" s="78"/>
      <c r="F100" s="78"/>
      <c r="G100" s="78"/>
      <c r="H100" s="78"/>
      <c r="I100" s="78"/>
      <c r="J100" s="78"/>
      <c r="K100" s="78"/>
      <c r="L100" s="78"/>
      <c r="M100" s="78"/>
      <c r="N100" s="78"/>
      <c r="O100" s="78"/>
      <c r="P100" s="78"/>
      <c r="Q100" s="78"/>
      <c r="R100" s="78"/>
      <c r="S100" s="78"/>
      <c r="T100" s="78"/>
      <c r="U100" s="78"/>
      <c r="V100" s="78"/>
      <c r="W100" s="78"/>
      <c r="X100" s="78"/>
      <c r="Y100" s="78"/>
      <c r="Z100" s="78"/>
      <c r="AA100" s="78"/>
      <c r="AB100" s="78"/>
      <c r="AC100" s="78"/>
      <c r="AD100" s="78"/>
      <c r="AE100" s="78"/>
    </row>
    <row r="101" spans="1:31" ht="15.5" x14ac:dyDescent="0.35">
      <c r="A101" s="78"/>
      <c r="B101" s="78"/>
      <c r="C101" s="78"/>
      <c r="D101" s="78"/>
      <c r="E101" s="78"/>
      <c r="F101" s="78"/>
      <c r="G101" s="78"/>
      <c r="H101" s="78"/>
      <c r="I101" s="78"/>
      <c r="J101" s="78"/>
      <c r="K101" s="78"/>
      <c r="L101" s="78"/>
      <c r="M101" s="78"/>
      <c r="N101" s="78"/>
      <c r="O101" s="78"/>
      <c r="P101" s="78"/>
      <c r="Q101" s="78"/>
      <c r="R101" s="78"/>
      <c r="S101" s="78"/>
      <c r="T101" s="78"/>
      <c r="U101" s="78"/>
      <c r="V101" s="78"/>
      <c r="W101" s="78"/>
      <c r="X101" s="78"/>
      <c r="Y101" s="78"/>
      <c r="Z101" s="78"/>
      <c r="AA101" s="78"/>
      <c r="AB101" s="78"/>
      <c r="AC101" s="78"/>
      <c r="AD101" s="78"/>
      <c r="AE101" s="78"/>
    </row>
    <row r="102" spans="1:31" ht="15.5" x14ac:dyDescent="0.35">
      <c r="A102" s="78"/>
      <c r="B102" s="78"/>
      <c r="C102" s="78"/>
      <c r="D102" s="78"/>
      <c r="E102" s="78"/>
      <c r="F102" s="78"/>
      <c r="G102" s="78"/>
      <c r="H102" s="78"/>
      <c r="I102" s="78"/>
      <c r="J102" s="78"/>
      <c r="K102" s="78"/>
      <c r="L102" s="78"/>
      <c r="M102" s="78"/>
      <c r="N102" s="78"/>
      <c r="O102" s="78"/>
      <c r="P102" s="78"/>
      <c r="Q102" s="78"/>
      <c r="R102" s="78"/>
      <c r="S102" s="78"/>
      <c r="T102" s="78"/>
      <c r="U102" s="78"/>
      <c r="V102" s="78"/>
      <c r="W102" s="78"/>
      <c r="X102" s="78"/>
      <c r="Y102" s="78"/>
      <c r="Z102" s="78"/>
      <c r="AA102" s="78"/>
      <c r="AB102" s="78"/>
      <c r="AC102" s="78"/>
      <c r="AD102" s="78"/>
      <c r="AE102" s="78"/>
    </row>
    <row r="103" spans="1:31" ht="15.5" x14ac:dyDescent="0.35">
      <c r="A103" s="78"/>
      <c r="B103" s="78"/>
      <c r="C103" s="78"/>
      <c r="D103" s="78"/>
      <c r="E103" s="78"/>
      <c r="F103" s="78"/>
      <c r="G103" s="78"/>
      <c r="H103" s="78"/>
      <c r="I103" s="78"/>
      <c r="J103" s="78"/>
      <c r="K103" s="78"/>
      <c r="L103" s="78"/>
      <c r="M103" s="78"/>
      <c r="N103" s="78"/>
      <c r="O103" s="78"/>
      <c r="P103" s="78"/>
      <c r="Q103" s="78"/>
      <c r="R103" s="78"/>
      <c r="S103" s="78"/>
      <c r="T103" s="78"/>
      <c r="U103" s="78"/>
      <c r="V103" s="78"/>
      <c r="W103" s="78"/>
      <c r="X103" s="78"/>
      <c r="Y103" s="78"/>
      <c r="Z103" s="78"/>
      <c r="AA103" s="78"/>
      <c r="AB103" s="78"/>
      <c r="AC103" s="78"/>
      <c r="AD103" s="78"/>
      <c r="AE103" s="78"/>
    </row>
    <row r="104" spans="1:31" ht="15.5" x14ac:dyDescent="0.35">
      <c r="A104" s="78"/>
      <c r="B104" s="78"/>
      <c r="C104" s="78"/>
      <c r="D104" s="78"/>
      <c r="E104" s="78"/>
      <c r="F104" s="78"/>
      <c r="G104" s="78"/>
      <c r="H104" s="78"/>
      <c r="I104" s="78"/>
      <c r="J104" s="78"/>
      <c r="K104" s="78"/>
      <c r="L104" s="78"/>
      <c r="M104" s="78"/>
      <c r="N104" s="78"/>
      <c r="O104" s="78"/>
      <c r="P104" s="78"/>
      <c r="Q104" s="78"/>
      <c r="R104" s="78"/>
      <c r="S104" s="78"/>
      <c r="T104" s="78"/>
      <c r="U104" s="78"/>
      <c r="V104" s="78"/>
      <c r="W104" s="78"/>
      <c r="X104" s="78"/>
      <c r="Y104" s="78"/>
      <c r="Z104" s="78"/>
      <c r="AA104" s="78"/>
      <c r="AB104" s="78"/>
      <c r="AC104" s="78"/>
      <c r="AD104" s="78"/>
      <c r="AE104" s="78"/>
    </row>
    <row r="105" spans="1:31" ht="15.5" x14ac:dyDescent="0.35">
      <c r="A105" s="78"/>
      <c r="B105" s="78"/>
      <c r="C105" s="78"/>
      <c r="D105" s="78"/>
      <c r="E105" s="78"/>
      <c r="F105" s="78"/>
      <c r="G105" s="78"/>
      <c r="H105" s="78"/>
      <c r="I105" s="78"/>
      <c r="J105" s="78"/>
      <c r="K105" s="78"/>
      <c r="L105" s="78"/>
      <c r="M105" s="78"/>
      <c r="N105" s="78"/>
      <c r="O105" s="78"/>
      <c r="P105" s="78"/>
      <c r="Q105" s="78"/>
      <c r="R105" s="78"/>
      <c r="S105" s="78"/>
      <c r="T105" s="78"/>
      <c r="U105" s="78"/>
      <c r="V105" s="78"/>
      <c r="W105" s="78"/>
      <c r="X105" s="78"/>
      <c r="Y105" s="78"/>
      <c r="Z105" s="78"/>
      <c r="AA105" s="78"/>
      <c r="AB105" s="78"/>
      <c r="AC105" s="78"/>
      <c r="AD105" s="78"/>
      <c r="AE105" s="78"/>
    </row>
    <row r="106" spans="1:31" ht="15.5" x14ac:dyDescent="0.35">
      <c r="A106" s="78"/>
      <c r="B106" s="78"/>
      <c r="C106" s="78"/>
      <c r="D106" s="78"/>
      <c r="E106" s="78"/>
      <c r="F106" s="78"/>
      <c r="G106" s="78"/>
      <c r="H106" s="78"/>
      <c r="I106" s="78"/>
      <c r="J106" s="78"/>
      <c r="K106" s="78"/>
      <c r="L106" s="78"/>
      <c r="M106" s="78"/>
      <c r="N106" s="78"/>
      <c r="O106" s="78"/>
      <c r="P106" s="78"/>
      <c r="Q106" s="78"/>
      <c r="R106" s="78"/>
      <c r="S106" s="78"/>
      <c r="T106" s="78"/>
      <c r="U106" s="78"/>
      <c r="V106" s="78"/>
      <c r="W106" s="78"/>
      <c r="X106" s="78"/>
      <c r="Y106" s="78"/>
      <c r="Z106" s="78"/>
      <c r="AA106" s="78"/>
      <c r="AB106" s="78"/>
      <c r="AC106" s="78"/>
      <c r="AD106" s="78"/>
      <c r="AE106" s="78"/>
    </row>
    <row r="107" spans="1:31" ht="15.5" x14ac:dyDescent="0.35">
      <c r="A107" s="78"/>
      <c r="B107" s="78"/>
      <c r="C107" s="78"/>
      <c r="D107" s="78"/>
      <c r="E107" s="78"/>
      <c r="F107" s="78"/>
      <c r="G107" s="78"/>
      <c r="H107" s="78"/>
      <c r="I107" s="78"/>
      <c r="J107" s="78"/>
      <c r="K107" s="78"/>
      <c r="L107" s="78"/>
      <c r="M107" s="78"/>
      <c r="N107" s="78"/>
      <c r="O107" s="78"/>
      <c r="P107" s="78"/>
      <c r="Q107" s="78"/>
      <c r="R107" s="78"/>
      <c r="S107" s="78"/>
      <c r="T107" s="78"/>
      <c r="U107" s="78"/>
      <c r="V107" s="78"/>
      <c r="W107" s="78"/>
      <c r="X107" s="78"/>
      <c r="Y107" s="78"/>
      <c r="Z107" s="78"/>
      <c r="AA107" s="78"/>
      <c r="AB107" s="78"/>
      <c r="AC107" s="78"/>
      <c r="AD107" s="78"/>
      <c r="AE107" s="78"/>
    </row>
    <row r="108" spans="1:31" ht="15.5" x14ac:dyDescent="0.35">
      <c r="A108" s="78"/>
      <c r="B108" s="78"/>
      <c r="C108" s="78"/>
      <c r="D108" s="78"/>
      <c r="E108" s="78"/>
      <c r="F108" s="78"/>
      <c r="G108" s="78"/>
      <c r="H108" s="78"/>
      <c r="I108" s="78"/>
      <c r="J108" s="78"/>
      <c r="K108" s="78"/>
      <c r="L108" s="78"/>
      <c r="M108" s="78"/>
      <c r="N108" s="78"/>
      <c r="O108" s="78"/>
      <c r="P108" s="78"/>
      <c r="Q108" s="78"/>
      <c r="R108" s="78"/>
      <c r="S108" s="78"/>
      <c r="T108" s="78"/>
      <c r="U108" s="78"/>
      <c r="V108" s="78"/>
      <c r="W108" s="78"/>
      <c r="X108" s="78"/>
      <c r="Y108" s="78"/>
      <c r="Z108" s="78"/>
      <c r="AA108" s="78"/>
      <c r="AB108" s="78"/>
      <c r="AC108" s="78"/>
      <c r="AD108" s="78"/>
      <c r="AE108" s="78"/>
    </row>
    <row r="109" spans="1:31" ht="15.5" x14ac:dyDescent="0.35">
      <c r="A109" s="78"/>
      <c r="B109" s="78"/>
      <c r="C109" s="78"/>
      <c r="D109" s="78"/>
      <c r="E109" s="78"/>
      <c r="F109" s="78"/>
      <c r="G109" s="78"/>
      <c r="H109" s="78"/>
      <c r="I109" s="78"/>
      <c r="J109" s="78"/>
      <c r="K109" s="78"/>
      <c r="L109" s="78"/>
      <c r="M109" s="78"/>
      <c r="N109" s="78"/>
      <c r="O109" s="78"/>
      <c r="P109" s="78"/>
      <c r="Q109" s="78"/>
      <c r="R109" s="78"/>
      <c r="S109" s="78"/>
      <c r="T109" s="78"/>
      <c r="U109" s="78"/>
      <c r="V109" s="78"/>
      <c r="W109" s="78"/>
      <c r="X109" s="78"/>
      <c r="Y109" s="78"/>
      <c r="Z109" s="78"/>
      <c r="AA109" s="78"/>
      <c r="AB109" s="78"/>
      <c r="AC109" s="78"/>
      <c r="AD109" s="78"/>
      <c r="AE109" s="78"/>
    </row>
    <row r="110" spans="1:31" ht="15.5" x14ac:dyDescent="0.35">
      <c r="A110" s="78"/>
      <c r="B110" s="78"/>
      <c r="C110" s="78"/>
      <c r="D110" s="78"/>
      <c r="E110" s="78"/>
      <c r="F110" s="78"/>
      <c r="G110" s="78"/>
      <c r="H110" s="78"/>
      <c r="I110" s="78"/>
      <c r="J110" s="78"/>
      <c r="K110" s="78"/>
      <c r="L110" s="78"/>
      <c r="M110" s="78"/>
      <c r="N110" s="78"/>
      <c r="O110" s="78"/>
      <c r="P110" s="78"/>
      <c r="Q110" s="78"/>
      <c r="R110" s="78"/>
      <c r="S110" s="78"/>
      <c r="T110" s="78"/>
      <c r="U110" s="78"/>
      <c r="V110" s="78"/>
      <c r="W110" s="78"/>
      <c r="X110" s="78"/>
      <c r="Y110" s="78"/>
      <c r="Z110" s="78"/>
      <c r="AA110" s="78"/>
      <c r="AB110" s="78"/>
      <c r="AC110" s="78"/>
      <c r="AD110" s="78"/>
      <c r="AE110" s="78"/>
    </row>
    <row r="111" spans="1:31" ht="15.5" x14ac:dyDescent="0.35">
      <c r="A111" s="78"/>
      <c r="B111" s="78"/>
      <c r="C111" s="78"/>
      <c r="D111" s="78"/>
      <c r="E111" s="78"/>
      <c r="F111" s="78"/>
      <c r="G111" s="78"/>
      <c r="H111" s="78"/>
      <c r="I111" s="78"/>
      <c r="J111" s="78"/>
      <c r="K111" s="78"/>
      <c r="L111" s="78"/>
      <c r="M111" s="78"/>
      <c r="N111" s="78"/>
      <c r="O111" s="78"/>
      <c r="P111" s="78"/>
      <c r="Q111" s="78"/>
      <c r="R111" s="78"/>
      <c r="S111" s="78"/>
      <c r="T111" s="78"/>
      <c r="U111" s="78"/>
      <c r="V111" s="78"/>
      <c r="W111" s="78"/>
      <c r="X111" s="78"/>
      <c r="Y111" s="78"/>
      <c r="Z111" s="78"/>
      <c r="AA111" s="78"/>
      <c r="AB111" s="78"/>
      <c r="AC111" s="78"/>
      <c r="AD111" s="78"/>
      <c r="AE111" s="78"/>
    </row>
    <row r="112" spans="1:31" ht="15.5" x14ac:dyDescent="0.35">
      <c r="A112" s="78"/>
      <c r="B112" s="78"/>
      <c r="C112" s="78"/>
      <c r="D112" s="78"/>
      <c r="E112" s="78"/>
      <c r="F112" s="78"/>
      <c r="G112" s="78"/>
      <c r="H112" s="78"/>
      <c r="I112" s="78"/>
      <c r="J112" s="78"/>
      <c r="K112" s="78"/>
      <c r="L112" s="78"/>
      <c r="M112" s="78"/>
      <c r="N112" s="78"/>
      <c r="O112" s="78"/>
      <c r="P112" s="78"/>
      <c r="Q112" s="78"/>
      <c r="R112" s="78"/>
      <c r="S112" s="78"/>
      <c r="T112" s="78"/>
      <c r="U112" s="78"/>
      <c r="V112" s="78"/>
      <c r="W112" s="78"/>
      <c r="X112" s="78"/>
      <c r="Y112" s="78"/>
      <c r="Z112" s="78"/>
      <c r="AA112" s="78"/>
      <c r="AB112" s="78"/>
      <c r="AC112" s="78"/>
      <c r="AD112" s="78"/>
      <c r="AE112" s="78"/>
    </row>
    <row r="113" spans="1:31" ht="15.5" x14ac:dyDescent="0.35">
      <c r="A113" s="78"/>
      <c r="B113" s="78"/>
      <c r="C113" s="78"/>
      <c r="D113" s="78"/>
      <c r="E113" s="78"/>
      <c r="F113" s="78"/>
      <c r="G113" s="78"/>
      <c r="H113" s="78"/>
      <c r="I113" s="78"/>
      <c r="J113" s="78"/>
      <c r="K113" s="78"/>
      <c r="L113" s="78"/>
      <c r="M113" s="78"/>
      <c r="N113" s="78"/>
      <c r="O113" s="78"/>
      <c r="P113" s="78"/>
      <c r="Q113" s="78"/>
      <c r="R113" s="78"/>
      <c r="S113" s="78"/>
      <c r="T113" s="78"/>
      <c r="U113" s="78"/>
      <c r="V113" s="78"/>
      <c r="W113" s="78"/>
      <c r="X113" s="78"/>
      <c r="Y113" s="78"/>
      <c r="Z113" s="78"/>
      <c r="AA113" s="78"/>
      <c r="AB113" s="78"/>
      <c r="AC113" s="78"/>
      <c r="AD113" s="78"/>
      <c r="AE113" s="78"/>
    </row>
    <row r="114" spans="1:31" ht="15.5" x14ac:dyDescent="0.35">
      <c r="A114" s="78"/>
      <c r="B114" s="78"/>
      <c r="C114" s="78"/>
      <c r="D114" s="78"/>
      <c r="E114" s="78"/>
      <c r="F114" s="78"/>
      <c r="G114" s="78"/>
      <c r="H114" s="78"/>
      <c r="I114" s="78"/>
      <c r="J114" s="78"/>
      <c r="K114" s="78"/>
      <c r="L114" s="78"/>
      <c r="M114" s="78"/>
      <c r="N114" s="78"/>
      <c r="O114" s="78"/>
      <c r="P114" s="78"/>
      <c r="Q114" s="78"/>
      <c r="R114" s="78"/>
      <c r="S114" s="78"/>
      <c r="T114" s="78"/>
      <c r="U114" s="78"/>
      <c r="V114" s="78"/>
      <c r="W114" s="78"/>
      <c r="X114" s="78"/>
      <c r="Y114" s="78"/>
      <c r="Z114" s="78"/>
      <c r="AA114" s="78"/>
      <c r="AB114" s="78"/>
      <c r="AC114" s="78"/>
      <c r="AD114" s="78"/>
      <c r="AE114" s="78"/>
    </row>
    <row r="115" spans="1:31" ht="15.5" x14ac:dyDescent="0.35">
      <c r="A115" s="78"/>
      <c r="B115" s="78"/>
      <c r="C115" s="78"/>
      <c r="D115" s="78"/>
      <c r="E115" s="78"/>
      <c r="F115" s="78"/>
      <c r="G115" s="78"/>
      <c r="H115" s="78"/>
      <c r="I115" s="78"/>
      <c r="J115" s="78"/>
      <c r="K115" s="78"/>
      <c r="L115" s="78"/>
      <c r="M115" s="78"/>
      <c r="N115" s="78"/>
      <c r="O115" s="78"/>
      <c r="P115" s="78"/>
      <c r="Q115" s="78"/>
      <c r="R115" s="78"/>
      <c r="S115" s="78"/>
      <c r="T115" s="78"/>
      <c r="U115" s="78"/>
      <c r="V115" s="78"/>
      <c r="W115" s="78"/>
      <c r="X115" s="78"/>
      <c r="Y115" s="78"/>
      <c r="Z115" s="78"/>
      <c r="AA115" s="78"/>
      <c r="AB115" s="78"/>
      <c r="AC115" s="78"/>
      <c r="AD115" s="78"/>
      <c r="AE115" s="78"/>
    </row>
    <row r="116" spans="1:31" ht="15.5" x14ac:dyDescent="0.35">
      <c r="A116" s="78"/>
      <c r="B116" s="78"/>
      <c r="C116" s="78"/>
      <c r="D116" s="78"/>
      <c r="E116" s="78"/>
      <c r="F116" s="78"/>
      <c r="G116" s="78"/>
      <c r="H116" s="78"/>
      <c r="I116" s="78"/>
      <c r="J116" s="78"/>
      <c r="K116" s="78"/>
      <c r="L116" s="78"/>
      <c r="M116" s="78"/>
      <c r="N116" s="78"/>
      <c r="O116" s="78"/>
      <c r="P116" s="78"/>
      <c r="Q116" s="78"/>
      <c r="R116" s="78"/>
      <c r="S116" s="78"/>
      <c r="T116" s="78"/>
      <c r="U116" s="78"/>
      <c r="V116" s="78"/>
      <c r="W116" s="78"/>
      <c r="X116" s="78"/>
      <c r="Y116" s="78"/>
      <c r="Z116" s="78"/>
      <c r="AA116" s="78"/>
      <c r="AB116" s="78"/>
      <c r="AC116" s="78"/>
      <c r="AD116" s="78"/>
      <c r="AE116" s="78"/>
    </row>
    <row r="117" spans="1:31" ht="15.5" x14ac:dyDescent="0.35">
      <c r="A117" s="78"/>
      <c r="B117" s="78"/>
      <c r="C117" s="78"/>
      <c r="D117" s="78"/>
      <c r="E117" s="78"/>
      <c r="F117" s="78"/>
      <c r="G117" s="78"/>
      <c r="H117" s="78"/>
      <c r="I117" s="78"/>
      <c r="J117" s="78"/>
      <c r="K117" s="78"/>
      <c r="L117" s="78"/>
      <c r="M117" s="78"/>
      <c r="N117" s="78"/>
      <c r="O117" s="78"/>
      <c r="P117" s="78"/>
      <c r="Q117" s="78"/>
      <c r="R117" s="78"/>
      <c r="S117" s="78"/>
      <c r="T117" s="78"/>
      <c r="U117" s="78"/>
      <c r="V117" s="78"/>
      <c r="W117" s="78"/>
      <c r="X117" s="78"/>
      <c r="Y117" s="78"/>
      <c r="Z117" s="78"/>
      <c r="AA117" s="78"/>
      <c r="AB117" s="78"/>
      <c r="AC117" s="78"/>
      <c r="AD117" s="78"/>
      <c r="AE117" s="78"/>
    </row>
    <row r="118" spans="1:31" ht="15.5" x14ac:dyDescent="0.35">
      <c r="A118" s="78"/>
      <c r="B118" s="78"/>
      <c r="C118" s="78"/>
      <c r="D118" s="78"/>
      <c r="E118" s="78"/>
      <c r="F118" s="78"/>
      <c r="G118" s="78"/>
      <c r="H118" s="78"/>
      <c r="I118" s="78"/>
      <c r="J118" s="78"/>
      <c r="K118" s="78"/>
      <c r="L118" s="78"/>
      <c r="M118" s="78"/>
      <c r="N118" s="78"/>
      <c r="O118" s="78"/>
      <c r="P118" s="78"/>
      <c r="Q118" s="78"/>
      <c r="R118" s="78"/>
      <c r="S118" s="78"/>
      <c r="T118" s="78"/>
      <c r="U118" s="78"/>
      <c r="V118" s="78"/>
      <c r="W118" s="78"/>
      <c r="X118" s="78"/>
      <c r="Y118" s="78"/>
      <c r="Z118" s="78"/>
      <c r="AA118" s="78"/>
      <c r="AB118" s="78"/>
      <c r="AC118" s="78"/>
      <c r="AD118" s="78"/>
      <c r="AE118" s="78"/>
    </row>
    <row r="119" spans="1:31" ht="15.5" x14ac:dyDescent="0.35">
      <c r="A119" s="78"/>
      <c r="B119" s="78"/>
      <c r="C119" s="78"/>
      <c r="D119" s="78"/>
      <c r="E119" s="78"/>
      <c r="F119" s="78"/>
      <c r="G119" s="78"/>
      <c r="H119" s="78"/>
      <c r="I119" s="78"/>
      <c r="J119" s="78"/>
      <c r="K119" s="78"/>
      <c r="L119" s="78"/>
      <c r="M119" s="78"/>
      <c r="N119" s="78"/>
      <c r="O119" s="78"/>
      <c r="P119" s="78"/>
      <c r="Q119" s="78"/>
      <c r="R119" s="78"/>
      <c r="S119" s="78"/>
      <c r="T119" s="78"/>
      <c r="U119" s="78"/>
      <c r="V119" s="78"/>
      <c r="W119" s="78"/>
      <c r="X119" s="78"/>
      <c r="Y119" s="78"/>
      <c r="Z119" s="78"/>
      <c r="AA119" s="78"/>
      <c r="AB119" s="78"/>
      <c r="AC119" s="78"/>
      <c r="AD119" s="78"/>
      <c r="AE119" s="78"/>
    </row>
    <row r="120" spans="1:31" ht="15.5" x14ac:dyDescent="0.35">
      <c r="A120" s="78"/>
      <c r="B120" s="78"/>
      <c r="C120" s="78"/>
      <c r="D120" s="78"/>
      <c r="E120" s="78"/>
      <c r="F120" s="78"/>
      <c r="G120" s="78"/>
      <c r="H120" s="78"/>
      <c r="I120" s="78"/>
      <c r="J120" s="78"/>
      <c r="K120" s="78"/>
      <c r="L120" s="78"/>
      <c r="M120" s="78"/>
      <c r="N120" s="78"/>
      <c r="O120" s="78"/>
      <c r="P120" s="78"/>
      <c r="Q120" s="78"/>
      <c r="R120" s="78"/>
      <c r="S120" s="78"/>
      <c r="T120" s="78"/>
      <c r="U120" s="78"/>
      <c r="V120" s="78"/>
      <c r="W120" s="78"/>
      <c r="X120" s="78"/>
      <c r="Y120" s="78"/>
      <c r="Z120" s="78"/>
      <c r="AA120" s="78"/>
      <c r="AB120" s="78"/>
      <c r="AC120" s="78"/>
      <c r="AD120" s="78"/>
      <c r="AE120" s="78"/>
    </row>
    <row r="121" spans="1:31" ht="15.5" x14ac:dyDescent="0.35">
      <c r="A121" s="78"/>
      <c r="B121" s="78"/>
      <c r="C121" s="78"/>
      <c r="D121" s="78"/>
      <c r="E121" s="78"/>
      <c r="F121" s="78"/>
      <c r="G121" s="78"/>
      <c r="H121" s="78"/>
      <c r="I121" s="78"/>
      <c r="J121" s="78"/>
      <c r="K121" s="78"/>
      <c r="L121" s="78"/>
      <c r="M121" s="78"/>
      <c r="N121" s="78"/>
      <c r="O121" s="78"/>
      <c r="P121" s="78"/>
      <c r="Q121" s="78"/>
      <c r="R121" s="78"/>
      <c r="S121" s="78"/>
      <c r="T121" s="78"/>
      <c r="U121" s="78"/>
      <c r="V121" s="78"/>
      <c r="W121" s="78"/>
      <c r="X121" s="78"/>
      <c r="Y121" s="78"/>
      <c r="Z121" s="78"/>
      <c r="AA121" s="78"/>
      <c r="AB121" s="78"/>
      <c r="AC121" s="78"/>
      <c r="AD121" s="78"/>
      <c r="AE121" s="78"/>
    </row>
    <row r="122" spans="1:31" ht="15.5" x14ac:dyDescent="0.35">
      <c r="A122" s="78"/>
      <c r="B122" s="78"/>
      <c r="C122" s="78"/>
      <c r="D122" s="78"/>
      <c r="E122" s="78"/>
      <c r="F122" s="78"/>
      <c r="G122" s="78"/>
      <c r="H122" s="78"/>
      <c r="I122" s="78"/>
      <c r="J122" s="78"/>
      <c r="K122" s="78"/>
      <c r="L122" s="78"/>
      <c r="M122" s="78"/>
      <c r="N122" s="78"/>
      <c r="O122" s="78"/>
      <c r="P122" s="78"/>
      <c r="Q122" s="78"/>
      <c r="R122" s="78"/>
      <c r="S122" s="78"/>
      <c r="T122" s="78"/>
      <c r="U122" s="78"/>
      <c r="V122" s="78"/>
      <c r="W122" s="78"/>
      <c r="X122" s="78"/>
      <c r="Y122" s="78"/>
      <c r="Z122" s="78"/>
      <c r="AA122" s="78"/>
      <c r="AB122" s="78"/>
      <c r="AC122" s="78"/>
      <c r="AD122" s="78"/>
      <c r="AE122" s="78"/>
    </row>
    <row r="123" spans="1:31" ht="15.5" x14ac:dyDescent="0.35">
      <c r="A123" s="78"/>
      <c r="B123" s="78"/>
      <c r="C123" s="78"/>
      <c r="D123" s="78"/>
      <c r="E123" s="78"/>
      <c r="F123" s="78"/>
      <c r="G123" s="78"/>
      <c r="H123" s="78"/>
      <c r="I123" s="78"/>
      <c r="J123" s="78"/>
      <c r="K123" s="78"/>
      <c r="L123" s="78"/>
      <c r="M123" s="78"/>
      <c r="N123" s="78"/>
      <c r="O123" s="78"/>
      <c r="P123" s="78"/>
      <c r="Q123" s="78"/>
      <c r="R123" s="78"/>
      <c r="S123" s="78"/>
      <c r="T123" s="78"/>
      <c r="U123" s="78"/>
      <c r="V123" s="78"/>
      <c r="W123" s="78"/>
      <c r="X123" s="78"/>
      <c r="Y123" s="78"/>
      <c r="Z123" s="78"/>
      <c r="AA123" s="78"/>
      <c r="AB123" s="78"/>
      <c r="AC123" s="78"/>
      <c r="AD123" s="78"/>
      <c r="AE123" s="78"/>
    </row>
    <row r="124" spans="1:31" ht="15.5" x14ac:dyDescent="0.35">
      <c r="A124" s="78"/>
      <c r="B124" s="78"/>
      <c r="C124" s="78"/>
      <c r="D124" s="78"/>
      <c r="E124" s="78"/>
      <c r="F124" s="78"/>
      <c r="G124" s="78"/>
      <c r="H124" s="78"/>
      <c r="I124" s="78"/>
      <c r="J124" s="78"/>
      <c r="K124" s="78"/>
      <c r="L124" s="78"/>
      <c r="M124" s="78"/>
      <c r="N124" s="78"/>
      <c r="O124" s="78"/>
      <c r="P124" s="78"/>
      <c r="Q124" s="78"/>
      <c r="R124" s="78"/>
      <c r="S124" s="78"/>
      <c r="T124" s="78"/>
      <c r="U124" s="78"/>
      <c r="V124" s="78"/>
      <c r="W124" s="78"/>
      <c r="X124" s="78"/>
      <c r="Y124" s="78"/>
      <c r="Z124" s="78"/>
      <c r="AA124" s="78"/>
      <c r="AB124" s="78"/>
      <c r="AC124" s="78"/>
      <c r="AD124" s="78"/>
      <c r="AE124" s="78"/>
    </row>
    <row r="125" spans="1:31" ht="15.5" x14ac:dyDescent="0.35">
      <c r="A125" s="78"/>
      <c r="B125" s="78"/>
      <c r="C125" s="78"/>
      <c r="D125" s="78"/>
      <c r="E125" s="78"/>
      <c r="F125" s="78"/>
      <c r="G125" s="78"/>
      <c r="H125" s="78"/>
      <c r="I125" s="78"/>
      <c r="J125" s="78"/>
      <c r="K125" s="78"/>
      <c r="L125" s="78"/>
      <c r="M125" s="78"/>
      <c r="N125" s="78"/>
      <c r="O125" s="78"/>
      <c r="P125" s="78"/>
      <c r="Q125" s="78"/>
      <c r="R125" s="78"/>
      <c r="S125" s="78"/>
      <c r="T125" s="78"/>
      <c r="U125" s="78"/>
      <c r="V125" s="78"/>
      <c r="W125" s="78"/>
      <c r="X125" s="78"/>
      <c r="Y125" s="78"/>
      <c r="Z125" s="78"/>
      <c r="AA125" s="78"/>
      <c r="AB125" s="78"/>
      <c r="AC125" s="78"/>
      <c r="AD125" s="78"/>
      <c r="AE125" s="78"/>
    </row>
    <row r="126" spans="1:31" ht="15.5" x14ac:dyDescent="0.35">
      <c r="A126" s="78"/>
      <c r="B126" s="78"/>
      <c r="C126" s="78"/>
      <c r="D126" s="78"/>
      <c r="E126" s="78"/>
      <c r="F126" s="78"/>
      <c r="G126" s="78"/>
      <c r="H126" s="78"/>
      <c r="I126" s="78"/>
      <c r="J126" s="78"/>
      <c r="K126" s="78"/>
      <c r="L126" s="78"/>
      <c r="M126" s="78"/>
      <c r="N126" s="78"/>
      <c r="O126" s="78"/>
      <c r="P126" s="78"/>
      <c r="Q126" s="78"/>
      <c r="R126" s="78"/>
      <c r="S126" s="78"/>
      <c r="T126" s="78"/>
      <c r="U126" s="78"/>
      <c r="V126" s="78"/>
      <c r="W126" s="78"/>
      <c r="X126" s="78"/>
      <c r="Y126" s="78"/>
      <c r="Z126" s="78"/>
      <c r="AA126" s="78"/>
      <c r="AB126" s="78"/>
      <c r="AC126" s="78"/>
      <c r="AD126" s="78"/>
      <c r="AE126" s="78"/>
    </row>
    <row r="127" spans="1:31" ht="15.5" x14ac:dyDescent="0.35">
      <c r="A127" s="78"/>
      <c r="B127" s="78"/>
      <c r="C127" s="78"/>
      <c r="D127" s="78"/>
      <c r="E127" s="78"/>
      <c r="F127" s="78"/>
      <c r="G127" s="78"/>
      <c r="H127" s="78"/>
      <c r="I127" s="78"/>
      <c r="J127" s="78"/>
      <c r="K127" s="78"/>
      <c r="L127" s="78"/>
      <c r="M127" s="78"/>
      <c r="N127" s="78"/>
      <c r="O127" s="78"/>
      <c r="P127" s="78"/>
      <c r="Q127" s="78"/>
      <c r="R127" s="78"/>
      <c r="S127" s="78"/>
      <c r="T127" s="78"/>
      <c r="U127" s="78"/>
      <c r="V127" s="78"/>
      <c r="W127" s="78"/>
      <c r="X127" s="78"/>
      <c r="Y127" s="78"/>
      <c r="Z127" s="78"/>
      <c r="AA127" s="78"/>
      <c r="AB127" s="78"/>
      <c r="AC127" s="78"/>
      <c r="AD127" s="78"/>
      <c r="AE127" s="78"/>
    </row>
    <row r="128" spans="1:31" ht="15.5" x14ac:dyDescent="0.35">
      <c r="A128" s="78"/>
      <c r="B128" s="78"/>
      <c r="C128" s="78"/>
      <c r="D128" s="78"/>
      <c r="E128" s="78"/>
      <c r="F128" s="78"/>
      <c r="G128" s="78"/>
      <c r="H128" s="78"/>
      <c r="I128" s="78"/>
      <c r="J128" s="78"/>
      <c r="K128" s="78"/>
      <c r="L128" s="78"/>
      <c r="M128" s="78"/>
      <c r="N128" s="78"/>
      <c r="O128" s="78"/>
      <c r="P128" s="78"/>
      <c r="Q128" s="78"/>
      <c r="R128" s="78"/>
      <c r="S128" s="78"/>
      <c r="T128" s="78"/>
      <c r="U128" s="78"/>
      <c r="V128" s="78"/>
      <c r="W128" s="78"/>
      <c r="X128" s="78"/>
      <c r="Y128" s="78"/>
      <c r="Z128" s="78"/>
      <c r="AA128" s="78"/>
      <c r="AB128" s="78"/>
      <c r="AC128" s="78"/>
      <c r="AD128" s="78"/>
      <c r="AE128" s="78"/>
    </row>
    <row r="129" spans="1:31" ht="15.5" x14ac:dyDescent="0.35">
      <c r="A129" s="78"/>
      <c r="B129" s="78"/>
      <c r="C129" s="78"/>
      <c r="D129" s="78"/>
      <c r="E129" s="78"/>
      <c r="F129" s="78"/>
      <c r="G129" s="78"/>
      <c r="H129" s="78"/>
      <c r="I129" s="78"/>
      <c r="J129" s="78"/>
      <c r="K129" s="78"/>
      <c r="L129" s="78"/>
      <c r="M129" s="78"/>
      <c r="N129" s="78"/>
      <c r="O129" s="78"/>
      <c r="P129" s="78"/>
      <c r="Q129" s="78"/>
      <c r="R129" s="78"/>
      <c r="S129" s="78"/>
      <c r="T129" s="78"/>
      <c r="U129" s="78"/>
      <c r="V129" s="78"/>
      <c r="W129" s="78"/>
      <c r="X129" s="78"/>
      <c r="Y129" s="78"/>
      <c r="Z129" s="78"/>
      <c r="AA129" s="78"/>
      <c r="AB129" s="78"/>
      <c r="AC129" s="78"/>
      <c r="AD129" s="78"/>
      <c r="AE129" s="78"/>
    </row>
    <row r="130" spans="1:31" ht="15.5" x14ac:dyDescent="0.35">
      <c r="A130" s="78"/>
      <c r="B130" s="78"/>
      <c r="C130" s="78"/>
      <c r="D130" s="78"/>
      <c r="E130" s="78"/>
      <c r="F130" s="78"/>
      <c r="G130" s="78"/>
      <c r="H130" s="78"/>
      <c r="I130" s="78"/>
      <c r="J130" s="78"/>
      <c r="K130" s="78"/>
      <c r="L130" s="78"/>
      <c r="M130" s="78"/>
      <c r="N130" s="78"/>
      <c r="O130" s="78"/>
      <c r="P130" s="78"/>
      <c r="Q130" s="78"/>
      <c r="R130" s="78"/>
      <c r="S130" s="78"/>
      <c r="T130" s="78"/>
      <c r="U130" s="78"/>
      <c r="V130" s="78"/>
      <c r="W130" s="78"/>
      <c r="X130" s="78"/>
      <c r="Y130" s="78"/>
      <c r="Z130" s="78"/>
      <c r="AA130" s="78"/>
      <c r="AB130" s="78"/>
      <c r="AC130" s="78"/>
      <c r="AD130" s="78"/>
      <c r="AE130" s="78"/>
    </row>
    <row r="131" spans="1:31" ht="15.5" x14ac:dyDescent="0.35">
      <c r="A131" s="78"/>
      <c r="B131" s="78"/>
      <c r="C131" s="78"/>
      <c r="D131" s="78"/>
      <c r="E131" s="78"/>
      <c r="F131" s="78"/>
      <c r="G131" s="78"/>
      <c r="H131" s="78"/>
      <c r="I131" s="78"/>
      <c r="J131" s="78"/>
      <c r="K131" s="78"/>
      <c r="L131" s="78"/>
      <c r="M131" s="78"/>
      <c r="N131" s="78"/>
      <c r="O131" s="78"/>
      <c r="P131" s="78"/>
      <c r="Q131" s="78"/>
      <c r="R131" s="78"/>
      <c r="S131" s="78"/>
      <c r="T131" s="78"/>
      <c r="U131" s="78"/>
      <c r="V131" s="78"/>
      <c r="W131" s="78"/>
      <c r="X131" s="78"/>
      <c r="Y131" s="78"/>
      <c r="Z131" s="78"/>
      <c r="AA131" s="78"/>
      <c r="AB131" s="78"/>
      <c r="AC131" s="78"/>
      <c r="AD131" s="78"/>
      <c r="AE131" s="78"/>
    </row>
    <row r="132" spans="1:31" ht="15.5" x14ac:dyDescent="0.35">
      <c r="A132" s="78"/>
      <c r="B132" s="78"/>
      <c r="C132" s="78"/>
      <c r="D132" s="78"/>
      <c r="E132" s="78"/>
      <c r="F132" s="78"/>
      <c r="G132" s="78"/>
      <c r="H132" s="78"/>
      <c r="I132" s="78"/>
      <c r="J132" s="78"/>
      <c r="K132" s="78"/>
      <c r="L132" s="78"/>
      <c r="M132" s="78"/>
      <c r="N132" s="78"/>
      <c r="O132" s="78"/>
      <c r="P132" s="78"/>
      <c r="Q132" s="78"/>
      <c r="R132" s="78"/>
      <c r="S132" s="78"/>
      <c r="T132" s="78"/>
      <c r="U132" s="78"/>
      <c r="V132" s="78"/>
      <c r="W132" s="78"/>
      <c r="X132" s="78"/>
      <c r="Y132" s="78"/>
      <c r="Z132" s="78"/>
      <c r="AA132" s="78"/>
      <c r="AB132" s="78"/>
      <c r="AC132" s="78"/>
      <c r="AD132" s="78"/>
      <c r="AE132" s="78"/>
    </row>
    <row r="133" spans="1:31" ht="15.5" x14ac:dyDescent="0.35">
      <c r="A133" s="78"/>
      <c r="B133" s="78"/>
      <c r="C133" s="78"/>
      <c r="D133" s="78"/>
      <c r="E133" s="78"/>
      <c r="F133" s="78"/>
      <c r="G133" s="78"/>
      <c r="H133" s="78"/>
      <c r="I133" s="78"/>
      <c r="J133" s="78"/>
      <c r="K133" s="78"/>
      <c r="L133" s="78"/>
      <c r="M133" s="78"/>
      <c r="N133" s="78"/>
      <c r="O133" s="78"/>
      <c r="P133" s="78"/>
      <c r="Q133" s="78"/>
      <c r="R133" s="78"/>
      <c r="S133" s="78"/>
      <c r="T133" s="78"/>
      <c r="U133" s="78"/>
      <c r="V133" s="78"/>
      <c r="W133" s="78"/>
      <c r="X133" s="78"/>
      <c r="Y133" s="78"/>
      <c r="Z133" s="78"/>
      <c r="AA133" s="78"/>
      <c r="AB133" s="78"/>
      <c r="AC133" s="78"/>
      <c r="AD133" s="78"/>
      <c r="AE133" s="78"/>
    </row>
    <row r="134" spans="1:31" ht="15.5" x14ac:dyDescent="0.35">
      <c r="A134" s="78"/>
      <c r="B134" s="78"/>
      <c r="C134" s="78"/>
      <c r="D134" s="78"/>
      <c r="E134" s="78"/>
      <c r="F134" s="78"/>
      <c r="G134" s="78"/>
      <c r="H134" s="78"/>
      <c r="I134" s="78"/>
      <c r="J134" s="78"/>
      <c r="K134" s="78"/>
      <c r="L134" s="78"/>
      <c r="M134" s="78"/>
      <c r="N134" s="78"/>
      <c r="O134" s="78"/>
      <c r="P134" s="78"/>
      <c r="Q134" s="78"/>
      <c r="R134" s="78"/>
      <c r="S134" s="78"/>
      <c r="T134" s="78"/>
      <c r="U134" s="78"/>
      <c r="V134" s="78"/>
      <c r="W134" s="78"/>
      <c r="X134" s="78"/>
      <c r="Y134" s="78"/>
      <c r="Z134" s="78"/>
      <c r="AA134" s="78"/>
      <c r="AB134" s="78"/>
      <c r="AC134" s="78"/>
      <c r="AD134" s="78"/>
      <c r="AE134" s="78"/>
    </row>
    <row r="135" spans="1:31" ht="15.5" x14ac:dyDescent="0.35">
      <c r="A135" s="78"/>
      <c r="B135" s="78"/>
      <c r="C135" s="78"/>
      <c r="D135" s="78"/>
      <c r="E135" s="78"/>
      <c r="F135" s="78"/>
      <c r="G135" s="78"/>
      <c r="H135" s="78"/>
      <c r="I135" s="78"/>
      <c r="J135" s="78"/>
      <c r="K135" s="78"/>
      <c r="L135" s="78"/>
      <c r="M135" s="78"/>
      <c r="N135" s="78"/>
      <c r="O135" s="78"/>
      <c r="P135" s="78"/>
      <c r="Q135" s="78"/>
      <c r="R135" s="78"/>
      <c r="S135" s="78"/>
      <c r="T135" s="78"/>
      <c r="U135" s="78"/>
      <c r="V135" s="78"/>
      <c r="W135" s="78"/>
      <c r="X135" s="78"/>
      <c r="Y135" s="78"/>
      <c r="Z135" s="78"/>
      <c r="AA135" s="78"/>
      <c r="AB135" s="78"/>
      <c r="AC135" s="78"/>
      <c r="AD135" s="78"/>
      <c r="AE135" s="78"/>
    </row>
    <row r="136" spans="1:31" ht="15.5" x14ac:dyDescent="0.35">
      <c r="A136" s="78"/>
      <c r="B136" s="78"/>
      <c r="C136" s="78"/>
      <c r="D136" s="78"/>
      <c r="E136" s="78"/>
      <c r="F136" s="78"/>
      <c r="G136" s="78"/>
      <c r="H136" s="78"/>
      <c r="I136" s="78"/>
      <c r="J136" s="78"/>
      <c r="K136" s="78"/>
      <c r="L136" s="78"/>
      <c r="M136" s="78"/>
      <c r="N136" s="78"/>
      <c r="O136" s="78"/>
      <c r="P136" s="78"/>
      <c r="Q136" s="78"/>
      <c r="R136" s="78"/>
      <c r="S136" s="78"/>
      <c r="T136" s="78"/>
      <c r="U136" s="78"/>
      <c r="V136" s="78"/>
      <c r="W136" s="78"/>
      <c r="X136" s="78"/>
      <c r="Y136" s="78"/>
      <c r="Z136" s="78"/>
      <c r="AA136" s="78"/>
      <c r="AB136" s="78"/>
      <c r="AC136" s="78"/>
      <c r="AD136" s="78"/>
      <c r="AE136" s="78"/>
    </row>
    <row r="137" spans="1:31" ht="15.5" x14ac:dyDescent="0.35">
      <c r="A137" s="78"/>
      <c r="B137" s="78"/>
      <c r="C137" s="78"/>
      <c r="D137" s="78"/>
      <c r="E137" s="78"/>
      <c r="F137" s="78"/>
      <c r="G137" s="78"/>
      <c r="H137" s="78"/>
      <c r="I137" s="78"/>
      <c r="J137" s="78"/>
      <c r="K137" s="78"/>
      <c r="L137" s="78"/>
      <c r="M137" s="78"/>
      <c r="N137" s="78"/>
      <c r="O137" s="78"/>
      <c r="P137" s="78"/>
      <c r="Q137" s="78"/>
      <c r="R137" s="78"/>
      <c r="S137" s="78"/>
      <c r="T137" s="78"/>
      <c r="U137" s="78"/>
      <c r="V137" s="78"/>
      <c r="W137" s="78"/>
      <c r="X137" s="78"/>
      <c r="Y137" s="78"/>
      <c r="Z137" s="78"/>
      <c r="AA137" s="78"/>
      <c r="AB137" s="78"/>
      <c r="AC137" s="78"/>
      <c r="AD137" s="78"/>
      <c r="AE137" s="78"/>
    </row>
    <row r="138" spans="1:31" ht="15.5" x14ac:dyDescent="0.35">
      <c r="A138" s="78"/>
      <c r="B138" s="78"/>
      <c r="C138" s="78"/>
      <c r="D138" s="78"/>
      <c r="E138" s="78"/>
      <c r="F138" s="78"/>
      <c r="G138" s="78"/>
      <c r="H138" s="78"/>
      <c r="I138" s="78"/>
      <c r="J138" s="78"/>
      <c r="K138" s="78"/>
      <c r="L138" s="78"/>
      <c r="M138" s="78"/>
      <c r="N138" s="78"/>
      <c r="O138" s="78"/>
      <c r="P138" s="78"/>
      <c r="Q138" s="78"/>
      <c r="R138" s="78"/>
      <c r="S138" s="78"/>
      <c r="T138" s="78"/>
      <c r="U138" s="78"/>
      <c r="V138" s="78"/>
      <c r="W138" s="78"/>
      <c r="X138" s="78"/>
      <c r="Y138" s="78"/>
      <c r="Z138" s="78"/>
      <c r="AA138" s="78"/>
      <c r="AB138" s="78"/>
      <c r="AC138" s="78"/>
      <c r="AD138" s="78"/>
      <c r="AE138" s="78"/>
    </row>
    <row r="139" spans="1:31" ht="15.5" x14ac:dyDescent="0.35">
      <c r="A139" s="78"/>
      <c r="B139" s="78"/>
      <c r="C139" s="78"/>
      <c r="D139" s="78"/>
      <c r="E139" s="78"/>
      <c r="F139" s="78"/>
      <c r="G139" s="78"/>
      <c r="H139" s="78"/>
      <c r="I139" s="78"/>
      <c r="J139" s="78"/>
      <c r="K139" s="78"/>
      <c r="L139" s="78"/>
      <c r="M139" s="78"/>
      <c r="N139" s="78"/>
      <c r="O139" s="78"/>
      <c r="P139" s="78"/>
      <c r="Q139" s="78"/>
      <c r="R139" s="78"/>
      <c r="S139" s="78"/>
      <c r="T139" s="78"/>
      <c r="U139" s="78"/>
      <c r="V139" s="78"/>
      <c r="W139" s="78"/>
      <c r="X139" s="78"/>
      <c r="Y139" s="78"/>
      <c r="Z139" s="78"/>
      <c r="AA139" s="78"/>
      <c r="AB139" s="78"/>
      <c r="AC139" s="78"/>
      <c r="AD139" s="78"/>
      <c r="AE139" s="78"/>
    </row>
    <row r="140" spans="1:31" ht="15.5" x14ac:dyDescent="0.35">
      <c r="A140" s="78"/>
      <c r="B140" s="78"/>
      <c r="C140" s="78"/>
      <c r="D140" s="78"/>
      <c r="E140" s="78"/>
      <c r="F140" s="78"/>
      <c r="G140" s="78"/>
      <c r="H140" s="78"/>
      <c r="I140" s="78"/>
      <c r="J140" s="78"/>
      <c r="K140" s="78"/>
      <c r="L140" s="78"/>
      <c r="M140" s="78"/>
      <c r="N140" s="78"/>
      <c r="O140" s="78"/>
      <c r="P140" s="78"/>
      <c r="Q140" s="78"/>
      <c r="R140" s="78"/>
      <c r="S140" s="78"/>
      <c r="T140" s="78"/>
      <c r="U140" s="78"/>
      <c r="V140" s="78"/>
      <c r="W140" s="78"/>
      <c r="X140" s="78"/>
      <c r="Y140" s="78"/>
      <c r="Z140" s="78"/>
      <c r="AA140" s="78"/>
      <c r="AB140" s="78"/>
      <c r="AC140" s="78"/>
      <c r="AD140" s="78"/>
      <c r="AE140" s="78"/>
    </row>
    <row r="141" spans="1:31" ht="15.5" x14ac:dyDescent="0.35">
      <c r="A141" s="78"/>
      <c r="B141" s="78"/>
      <c r="C141" s="78"/>
      <c r="D141" s="78"/>
      <c r="E141" s="78"/>
      <c r="F141" s="78"/>
      <c r="G141" s="78"/>
      <c r="H141" s="78"/>
      <c r="I141" s="78"/>
      <c r="J141" s="78"/>
      <c r="K141" s="78"/>
      <c r="L141" s="78"/>
      <c r="M141" s="78"/>
      <c r="N141" s="78"/>
      <c r="O141" s="78"/>
      <c r="P141" s="78"/>
      <c r="Q141" s="78"/>
      <c r="R141" s="78"/>
      <c r="S141" s="78"/>
      <c r="T141" s="78"/>
      <c r="U141" s="78"/>
      <c r="V141" s="78"/>
      <c r="W141" s="78"/>
      <c r="X141" s="78"/>
      <c r="Y141" s="78"/>
      <c r="Z141" s="78"/>
      <c r="AA141" s="78"/>
      <c r="AB141" s="78"/>
      <c r="AC141" s="78"/>
      <c r="AD141" s="78"/>
      <c r="AE141" s="78"/>
    </row>
    <row r="142" spans="1:31" ht="15.5" x14ac:dyDescent="0.35">
      <c r="A142" s="78"/>
      <c r="B142" s="78"/>
      <c r="C142" s="78"/>
      <c r="D142" s="78"/>
      <c r="E142" s="78"/>
      <c r="F142" s="78"/>
      <c r="G142" s="78"/>
      <c r="H142" s="78"/>
      <c r="I142" s="78"/>
      <c r="J142" s="78"/>
      <c r="K142" s="78"/>
      <c r="L142" s="78"/>
      <c r="M142" s="78"/>
      <c r="N142" s="78"/>
      <c r="O142" s="78"/>
      <c r="P142" s="78"/>
      <c r="Q142" s="78"/>
      <c r="R142" s="78"/>
      <c r="S142" s="78"/>
      <c r="T142" s="78"/>
      <c r="U142" s="78"/>
      <c r="V142" s="78"/>
      <c r="W142" s="78"/>
      <c r="X142" s="78"/>
      <c r="Y142" s="78"/>
      <c r="Z142" s="78"/>
      <c r="AA142" s="78"/>
      <c r="AB142" s="78"/>
      <c r="AC142" s="78"/>
      <c r="AD142" s="78"/>
      <c r="AE142" s="78"/>
    </row>
    <row r="143" spans="1:31" ht="15.5" x14ac:dyDescent="0.35">
      <c r="A143" s="78"/>
      <c r="B143" s="78"/>
      <c r="C143" s="78"/>
      <c r="D143" s="78"/>
      <c r="E143" s="78"/>
      <c r="F143" s="78"/>
      <c r="G143" s="78"/>
      <c r="H143" s="78"/>
      <c r="I143" s="78"/>
      <c r="J143" s="78"/>
      <c r="K143" s="78"/>
      <c r="L143" s="78"/>
      <c r="M143" s="78"/>
      <c r="N143" s="78"/>
      <c r="O143" s="78"/>
      <c r="P143" s="78"/>
      <c r="Q143" s="78"/>
      <c r="R143" s="78"/>
      <c r="S143" s="78"/>
      <c r="T143" s="78"/>
      <c r="U143" s="78"/>
      <c r="V143" s="78"/>
      <c r="W143" s="78"/>
      <c r="X143" s="78"/>
      <c r="Y143" s="78"/>
      <c r="Z143" s="78"/>
      <c r="AA143" s="78"/>
      <c r="AB143" s="78"/>
      <c r="AC143" s="78"/>
      <c r="AD143" s="78"/>
      <c r="AE143" s="78"/>
    </row>
    <row r="144" spans="1:31" ht="15.5" x14ac:dyDescent="0.35">
      <c r="A144" s="78"/>
      <c r="B144" s="78"/>
      <c r="C144" s="78"/>
      <c r="D144" s="78"/>
      <c r="E144" s="78"/>
      <c r="F144" s="78"/>
      <c r="G144" s="78"/>
      <c r="H144" s="78"/>
      <c r="I144" s="78"/>
      <c r="J144" s="78"/>
      <c r="K144" s="78"/>
      <c r="L144" s="78"/>
      <c r="M144" s="78"/>
      <c r="N144" s="78"/>
      <c r="O144" s="78"/>
      <c r="P144" s="78"/>
      <c r="Q144" s="78"/>
      <c r="R144" s="78"/>
      <c r="S144" s="78"/>
      <c r="T144" s="78"/>
      <c r="U144" s="78"/>
      <c r="V144" s="78"/>
      <c r="W144" s="78"/>
      <c r="X144" s="78"/>
      <c r="Y144" s="78"/>
      <c r="Z144" s="78"/>
      <c r="AA144" s="78"/>
      <c r="AB144" s="78"/>
      <c r="AC144" s="78"/>
      <c r="AD144" s="78"/>
      <c r="AE144" s="78"/>
    </row>
    <row r="145" spans="1:31" ht="15.5" x14ac:dyDescent="0.35">
      <c r="A145" s="78"/>
      <c r="B145" s="78"/>
      <c r="C145" s="78"/>
      <c r="D145" s="78"/>
      <c r="E145" s="78"/>
      <c r="F145" s="78"/>
      <c r="G145" s="78"/>
      <c r="H145" s="78"/>
      <c r="I145" s="78"/>
      <c r="J145" s="78"/>
      <c r="K145" s="78"/>
      <c r="L145" s="78"/>
      <c r="M145" s="78"/>
      <c r="N145" s="78"/>
      <c r="O145" s="78"/>
      <c r="P145" s="78"/>
      <c r="Q145" s="78"/>
      <c r="R145" s="78"/>
      <c r="S145" s="78"/>
      <c r="T145" s="78"/>
      <c r="U145" s="78"/>
      <c r="V145" s="78"/>
      <c r="W145" s="78"/>
      <c r="X145" s="78"/>
      <c r="Y145" s="78"/>
      <c r="Z145" s="78"/>
      <c r="AA145" s="78"/>
      <c r="AB145" s="78"/>
      <c r="AC145" s="78"/>
      <c r="AD145" s="78"/>
      <c r="AE145" s="78"/>
    </row>
    <row r="146" spans="1:31" ht="15.5" x14ac:dyDescent="0.35">
      <c r="A146" s="78"/>
      <c r="B146" s="78"/>
      <c r="C146" s="78"/>
      <c r="D146" s="78"/>
      <c r="E146" s="78"/>
      <c r="F146" s="78"/>
      <c r="G146" s="78"/>
      <c r="H146" s="78"/>
      <c r="I146" s="78"/>
      <c r="J146" s="78"/>
      <c r="K146" s="78"/>
      <c r="L146" s="78"/>
      <c r="M146" s="78"/>
      <c r="N146" s="78"/>
      <c r="O146" s="78"/>
      <c r="P146" s="78"/>
      <c r="Q146" s="78"/>
      <c r="R146" s="78"/>
      <c r="S146" s="78"/>
      <c r="T146" s="78"/>
      <c r="U146" s="78"/>
      <c r="V146" s="78"/>
      <c r="W146" s="78"/>
      <c r="X146" s="78"/>
      <c r="Y146" s="78"/>
      <c r="Z146" s="78"/>
      <c r="AA146" s="78"/>
      <c r="AB146" s="78"/>
      <c r="AC146" s="78"/>
      <c r="AD146" s="78"/>
      <c r="AE146" s="78"/>
    </row>
    <row r="147" spans="1:31" ht="15.5" x14ac:dyDescent="0.35">
      <c r="A147" s="78"/>
      <c r="B147" s="78"/>
      <c r="C147" s="78"/>
      <c r="D147" s="78"/>
      <c r="E147" s="78"/>
      <c r="F147" s="78"/>
      <c r="G147" s="78"/>
      <c r="H147" s="78"/>
      <c r="I147" s="78"/>
      <c r="J147" s="78"/>
      <c r="K147" s="78"/>
      <c r="L147" s="78"/>
      <c r="M147" s="78"/>
      <c r="N147" s="78"/>
      <c r="O147" s="78"/>
      <c r="P147" s="78"/>
      <c r="Q147" s="78"/>
      <c r="R147" s="78"/>
      <c r="S147" s="78"/>
      <c r="T147" s="78"/>
      <c r="U147" s="78"/>
      <c r="V147" s="78"/>
      <c r="W147" s="78"/>
      <c r="X147" s="78"/>
      <c r="Y147" s="78"/>
      <c r="Z147" s="78"/>
      <c r="AA147" s="78"/>
      <c r="AB147" s="78"/>
      <c r="AC147" s="78"/>
      <c r="AD147" s="78"/>
      <c r="AE147" s="78"/>
    </row>
    <row r="148" spans="1:31" ht="15.5" x14ac:dyDescent="0.35">
      <c r="A148" s="78"/>
      <c r="B148" s="78"/>
      <c r="C148" s="78"/>
      <c r="D148" s="78"/>
      <c r="E148" s="78"/>
      <c r="F148" s="78"/>
      <c r="G148" s="78"/>
      <c r="H148" s="78"/>
      <c r="I148" s="78"/>
      <c r="J148" s="78"/>
      <c r="K148" s="78"/>
      <c r="L148" s="78"/>
      <c r="M148" s="78"/>
      <c r="N148" s="78"/>
      <c r="O148" s="78"/>
      <c r="P148" s="78"/>
      <c r="Q148" s="78"/>
      <c r="R148" s="78"/>
      <c r="S148" s="78"/>
      <c r="T148" s="78"/>
      <c r="U148" s="78"/>
      <c r="V148" s="78"/>
      <c r="W148" s="78"/>
      <c r="X148" s="78"/>
      <c r="Y148" s="78"/>
      <c r="Z148" s="78"/>
      <c r="AA148" s="78"/>
      <c r="AB148" s="78"/>
      <c r="AC148" s="78"/>
      <c r="AD148" s="78"/>
      <c r="AE148" s="78"/>
    </row>
    <row r="149" spans="1:31" ht="15.5" x14ac:dyDescent="0.35">
      <c r="A149" s="78"/>
      <c r="B149" s="78"/>
      <c r="C149" s="78"/>
      <c r="D149" s="78"/>
      <c r="E149" s="78"/>
      <c r="F149" s="78"/>
      <c r="G149" s="78"/>
      <c r="H149" s="78"/>
      <c r="I149" s="78"/>
      <c r="J149" s="78"/>
      <c r="K149" s="78"/>
      <c r="L149" s="78"/>
      <c r="M149" s="78"/>
      <c r="N149" s="78"/>
      <c r="O149" s="78"/>
      <c r="P149" s="78"/>
      <c r="Q149" s="78"/>
      <c r="R149" s="78"/>
      <c r="S149" s="78"/>
      <c r="T149" s="78"/>
      <c r="U149" s="78"/>
      <c r="V149" s="78"/>
      <c r="W149" s="78"/>
      <c r="X149" s="78"/>
      <c r="Y149" s="78"/>
      <c r="Z149" s="78"/>
      <c r="AA149" s="78"/>
      <c r="AB149" s="78"/>
      <c r="AC149" s="78"/>
      <c r="AD149" s="78"/>
      <c r="AE149" s="78"/>
    </row>
    <row r="150" spans="1:31" ht="15.5" x14ac:dyDescent="0.35">
      <c r="A150" s="78"/>
      <c r="B150" s="78"/>
      <c r="C150" s="78"/>
      <c r="D150" s="78"/>
      <c r="E150" s="78"/>
      <c r="F150" s="78"/>
      <c r="G150" s="78"/>
      <c r="H150" s="78"/>
      <c r="I150" s="78"/>
      <c r="J150" s="78"/>
      <c r="K150" s="78"/>
      <c r="L150" s="78"/>
      <c r="M150" s="78"/>
      <c r="N150" s="78"/>
      <c r="O150" s="78"/>
      <c r="P150" s="78"/>
      <c r="Q150" s="78"/>
      <c r="R150" s="78"/>
      <c r="S150" s="78"/>
      <c r="T150" s="78"/>
      <c r="U150" s="78"/>
      <c r="V150" s="78"/>
      <c r="W150" s="78"/>
      <c r="X150" s="78"/>
      <c r="Y150" s="78"/>
      <c r="Z150" s="78"/>
      <c r="AA150" s="78"/>
      <c r="AB150" s="78"/>
      <c r="AC150" s="78"/>
      <c r="AD150" s="78"/>
      <c r="AE150" s="78"/>
    </row>
    <row r="151" spans="1:31" ht="15.5" x14ac:dyDescent="0.35">
      <c r="A151" s="78"/>
      <c r="B151" s="78"/>
      <c r="C151" s="78"/>
      <c r="D151" s="78"/>
      <c r="E151" s="78"/>
      <c r="F151" s="78"/>
      <c r="G151" s="78"/>
      <c r="H151" s="78"/>
      <c r="I151" s="78"/>
      <c r="J151" s="78"/>
      <c r="K151" s="78"/>
      <c r="L151" s="78"/>
      <c r="M151" s="78"/>
      <c r="N151" s="78"/>
      <c r="O151" s="78"/>
      <c r="P151" s="78"/>
      <c r="Q151" s="78"/>
      <c r="R151" s="78"/>
      <c r="S151" s="78"/>
      <c r="T151" s="78"/>
      <c r="U151" s="78"/>
      <c r="V151" s="78"/>
      <c r="W151" s="78"/>
      <c r="X151" s="78"/>
      <c r="Y151" s="78"/>
      <c r="Z151" s="78"/>
      <c r="AA151" s="78"/>
      <c r="AB151" s="78"/>
      <c r="AC151" s="78"/>
      <c r="AD151" s="78"/>
      <c r="AE151" s="78"/>
    </row>
    <row r="152" spans="1:31" ht="15.5" x14ac:dyDescent="0.35">
      <c r="A152" s="78"/>
      <c r="B152" s="78"/>
      <c r="C152" s="78"/>
      <c r="D152" s="78"/>
      <c r="E152" s="78"/>
      <c r="F152" s="78"/>
      <c r="G152" s="78"/>
      <c r="H152" s="78"/>
      <c r="I152" s="78"/>
      <c r="J152" s="78"/>
      <c r="K152" s="78"/>
      <c r="L152" s="78"/>
      <c r="M152" s="78"/>
      <c r="N152" s="78"/>
      <c r="O152" s="78"/>
      <c r="P152" s="78"/>
      <c r="Q152" s="78"/>
      <c r="R152" s="78"/>
      <c r="S152" s="78"/>
      <c r="T152" s="78"/>
      <c r="U152" s="78"/>
      <c r="V152" s="78"/>
      <c r="W152" s="78"/>
      <c r="X152" s="78"/>
      <c r="Y152" s="78"/>
      <c r="Z152" s="78"/>
      <c r="AA152" s="78"/>
      <c r="AB152" s="78"/>
      <c r="AC152" s="78"/>
      <c r="AD152" s="78"/>
      <c r="AE152" s="78"/>
    </row>
    <row r="153" spans="1:31" ht="15.5" x14ac:dyDescent="0.35">
      <c r="A153" s="78"/>
      <c r="B153" s="78"/>
      <c r="C153" s="78"/>
      <c r="D153" s="78"/>
      <c r="E153" s="78"/>
      <c r="F153" s="78"/>
      <c r="G153" s="78"/>
      <c r="H153" s="78"/>
      <c r="I153" s="78"/>
      <c r="J153" s="78"/>
      <c r="K153" s="78"/>
      <c r="L153" s="78"/>
      <c r="M153" s="78"/>
      <c r="N153" s="78"/>
      <c r="O153" s="78"/>
      <c r="P153" s="78"/>
      <c r="Q153" s="78"/>
      <c r="R153" s="78"/>
      <c r="S153" s="78"/>
      <c r="T153" s="78"/>
      <c r="U153" s="78"/>
      <c r="V153" s="78"/>
      <c r="W153" s="78"/>
      <c r="X153" s="78"/>
      <c r="Y153" s="78"/>
      <c r="Z153" s="78"/>
      <c r="AA153" s="78"/>
      <c r="AB153" s="78"/>
      <c r="AC153" s="78"/>
      <c r="AD153" s="78"/>
      <c r="AE153" s="78"/>
    </row>
    <row r="154" spans="1:31" ht="15.5" x14ac:dyDescent="0.35">
      <c r="A154" s="78"/>
      <c r="B154" s="78"/>
      <c r="C154" s="78"/>
      <c r="D154" s="78"/>
      <c r="E154" s="78"/>
      <c r="F154" s="78"/>
      <c r="G154" s="78"/>
      <c r="H154" s="78"/>
      <c r="I154" s="78"/>
      <c r="J154" s="78"/>
      <c r="K154" s="78"/>
      <c r="L154" s="78"/>
      <c r="M154" s="78"/>
      <c r="N154" s="78"/>
      <c r="O154" s="78"/>
      <c r="P154" s="78"/>
      <c r="Q154" s="78"/>
      <c r="R154" s="78"/>
      <c r="S154" s="78"/>
      <c r="T154" s="78"/>
      <c r="U154" s="78"/>
      <c r="V154" s="78"/>
      <c r="W154" s="78"/>
      <c r="X154" s="78"/>
      <c r="Y154" s="78"/>
      <c r="Z154" s="78"/>
      <c r="AA154" s="78"/>
      <c r="AB154" s="78"/>
      <c r="AC154" s="78"/>
      <c r="AD154" s="78"/>
      <c r="AE154" s="78"/>
    </row>
    <row r="155" spans="1:31" ht="15.5" x14ac:dyDescent="0.35">
      <c r="A155" s="78"/>
      <c r="B155" s="78"/>
      <c r="C155" s="78"/>
      <c r="D155" s="78"/>
      <c r="E155" s="78"/>
      <c r="F155" s="78"/>
      <c r="G155" s="78"/>
      <c r="H155" s="78"/>
      <c r="I155" s="78"/>
      <c r="J155" s="78"/>
      <c r="K155" s="78"/>
      <c r="L155" s="78"/>
      <c r="M155" s="78"/>
      <c r="N155" s="78"/>
      <c r="O155" s="78"/>
      <c r="P155" s="78"/>
      <c r="Q155" s="78"/>
      <c r="R155" s="78"/>
      <c r="S155" s="78"/>
      <c r="T155" s="78"/>
      <c r="U155" s="78"/>
      <c r="V155" s="78"/>
      <c r="W155" s="78"/>
      <c r="X155" s="78"/>
      <c r="Y155" s="78"/>
      <c r="Z155" s="78"/>
      <c r="AA155" s="78"/>
      <c r="AB155" s="78"/>
      <c r="AC155" s="78"/>
      <c r="AD155" s="78"/>
      <c r="AE155" s="78"/>
    </row>
    <row r="156" spans="1:31" ht="15.5" x14ac:dyDescent="0.35">
      <c r="A156" s="78"/>
      <c r="B156" s="78"/>
      <c r="C156" s="78"/>
      <c r="D156" s="78"/>
      <c r="E156" s="78"/>
      <c r="F156" s="78"/>
      <c r="G156" s="78"/>
      <c r="H156" s="78"/>
      <c r="I156" s="78"/>
      <c r="J156" s="78"/>
      <c r="K156" s="78"/>
      <c r="L156" s="78"/>
      <c r="M156" s="78"/>
      <c r="N156" s="78"/>
      <c r="O156" s="78"/>
      <c r="P156" s="78"/>
      <c r="Q156" s="78"/>
      <c r="R156" s="78"/>
      <c r="S156" s="78"/>
      <c r="T156" s="78"/>
      <c r="U156" s="78"/>
      <c r="V156" s="78"/>
      <c r="W156" s="78"/>
      <c r="X156" s="78"/>
      <c r="Y156" s="78"/>
      <c r="Z156" s="78"/>
      <c r="AA156" s="78"/>
      <c r="AB156" s="78"/>
      <c r="AC156" s="78"/>
      <c r="AD156" s="78"/>
      <c r="AE156" s="78"/>
    </row>
    <row r="157" spans="1:31" ht="15.5" x14ac:dyDescent="0.35">
      <c r="A157" s="78"/>
      <c r="B157" s="78"/>
      <c r="C157" s="78"/>
      <c r="D157" s="78"/>
      <c r="E157" s="78"/>
      <c r="F157" s="78"/>
      <c r="G157" s="78"/>
      <c r="H157" s="78"/>
      <c r="I157" s="78"/>
      <c r="J157" s="78"/>
      <c r="K157" s="78"/>
      <c r="L157" s="78"/>
      <c r="M157" s="78"/>
      <c r="N157" s="78"/>
      <c r="O157" s="78"/>
      <c r="P157" s="78"/>
      <c r="Q157" s="78"/>
      <c r="R157" s="78"/>
      <c r="S157" s="78"/>
      <c r="T157" s="78"/>
      <c r="U157" s="78"/>
      <c r="V157" s="78"/>
      <c r="W157" s="78"/>
      <c r="X157" s="78"/>
      <c r="Y157" s="78"/>
      <c r="Z157" s="78"/>
      <c r="AA157" s="78"/>
      <c r="AB157" s="78"/>
      <c r="AC157" s="78"/>
      <c r="AD157" s="78"/>
      <c r="AE157" s="78"/>
    </row>
    <row r="158" spans="1:31" ht="15.5" x14ac:dyDescent="0.35">
      <c r="A158" s="78"/>
      <c r="B158" s="78"/>
      <c r="C158" s="78"/>
      <c r="D158" s="78"/>
      <c r="E158" s="78"/>
      <c r="F158" s="78"/>
      <c r="G158" s="78"/>
      <c r="H158" s="78"/>
      <c r="I158" s="78"/>
      <c r="J158" s="78"/>
      <c r="K158" s="78"/>
      <c r="L158" s="78"/>
      <c r="M158" s="78"/>
      <c r="N158" s="78"/>
      <c r="O158" s="78"/>
      <c r="P158" s="78"/>
      <c r="Q158" s="78"/>
      <c r="R158" s="78"/>
      <c r="S158" s="78"/>
      <c r="T158" s="78"/>
      <c r="U158" s="78"/>
      <c r="V158" s="78"/>
      <c r="W158" s="78"/>
      <c r="X158" s="78"/>
      <c r="Y158" s="78"/>
      <c r="Z158" s="78"/>
      <c r="AA158" s="78"/>
      <c r="AB158" s="78"/>
      <c r="AC158" s="78"/>
      <c r="AD158" s="78"/>
      <c r="AE158" s="78"/>
    </row>
    <row r="159" spans="1:31" ht="15.5" x14ac:dyDescent="0.35">
      <c r="A159" s="78"/>
      <c r="B159" s="78"/>
      <c r="C159" s="78"/>
      <c r="D159" s="78"/>
      <c r="E159" s="78"/>
      <c r="F159" s="78"/>
      <c r="G159" s="78"/>
      <c r="H159" s="78"/>
      <c r="I159" s="78"/>
      <c r="J159" s="78"/>
      <c r="K159" s="78"/>
      <c r="L159" s="78"/>
      <c r="M159" s="78"/>
      <c r="N159" s="78"/>
      <c r="O159" s="78"/>
      <c r="P159" s="78"/>
      <c r="Q159" s="78"/>
      <c r="R159" s="78"/>
      <c r="S159" s="78"/>
      <c r="T159" s="78"/>
      <c r="U159" s="78"/>
      <c r="V159" s="78"/>
      <c r="W159" s="78"/>
      <c r="X159" s="78"/>
      <c r="Y159" s="78"/>
      <c r="Z159" s="78"/>
      <c r="AA159" s="78"/>
      <c r="AB159" s="78"/>
      <c r="AC159" s="78"/>
      <c r="AD159" s="78"/>
      <c r="AE159" s="78"/>
    </row>
    <row r="160" spans="1:31" ht="15.5" x14ac:dyDescent="0.35">
      <c r="A160" s="78"/>
      <c r="B160" s="78"/>
      <c r="C160" s="78"/>
      <c r="D160" s="78"/>
      <c r="E160" s="78"/>
      <c r="F160" s="78"/>
      <c r="G160" s="78"/>
      <c r="H160" s="78"/>
      <c r="I160" s="78"/>
      <c r="J160" s="78"/>
      <c r="K160" s="78"/>
      <c r="L160" s="78"/>
      <c r="M160" s="78"/>
      <c r="N160" s="78"/>
      <c r="O160" s="78"/>
      <c r="P160" s="78"/>
      <c r="Q160" s="78"/>
      <c r="R160" s="78"/>
      <c r="S160" s="78"/>
      <c r="T160" s="78"/>
      <c r="U160" s="78"/>
      <c r="V160" s="78"/>
      <c r="W160" s="78"/>
      <c r="X160" s="78"/>
      <c r="Y160" s="78"/>
      <c r="Z160" s="78"/>
      <c r="AA160" s="78"/>
      <c r="AB160" s="78"/>
      <c r="AC160" s="78"/>
      <c r="AD160" s="78"/>
      <c r="AE160" s="78"/>
    </row>
    <row r="161" spans="1:31" ht="15.5" x14ac:dyDescent="0.35">
      <c r="A161" s="78"/>
      <c r="B161" s="78"/>
      <c r="C161" s="78"/>
      <c r="D161" s="78"/>
      <c r="E161" s="78"/>
      <c r="F161" s="78"/>
      <c r="G161" s="78"/>
      <c r="H161" s="78"/>
      <c r="I161" s="78"/>
      <c r="J161" s="78"/>
      <c r="K161" s="78"/>
      <c r="L161" s="78"/>
      <c r="M161" s="78"/>
      <c r="N161" s="78"/>
      <c r="O161" s="78"/>
      <c r="P161" s="78"/>
      <c r="Q161" s="78"/>
      <c r="R161" s="78"/>
      <c r="S161" s="78"/>
      <c r="T161" s="78"/>
      <c r="U161" s="78"/>
      <c r="V161" s="78"/>
      <c r="W161" s="78"/>
      <c r="X161" s="78"/>
      <c r="Y161" s="78"/>
      <c r="Z161" s="78"/>
      <c r="AA161" s="78"/>
      <c r="AB161" s="78"/>
      <c r="AC161" s="78"/>
      <c r="AD161" s="78"/>
      <c r="AE161" s="78"/>
    </row>
    <row r="162" spans="1:31" ht="15.5" x14ac:dyDescent="0.35">
      <c r="A162" s="78"/>
      <c r="B162" s="78"/>
      <c r="C162" s="78"/>
      <c r="D162" s="78"/>
      <c r="E162" s="78"/>
      <c r="F162" s="78"/>
      <c r="G162" s="78"/>
      <c r="H162" s="78"/>
      <c r="I162" s="78"/>
      <c r="J162" s="78"/>
      <c r="K162" s="78"/>
      <c r="L162" s="78"/>
      <c r="M162" s="78"/>
      <c r="N162" s="78"/>
      <c r="O162" s="78"/>
      <c r="P162" s="78"/>
      <c r="Q162" s="78"/>
      <c r="R162" s="78"/>
      <c r="S162" s="78"/>
      <c r="T162" s="78"/>
      <c r="U162" s="78"/>
      <c r="V162" s="78"/>
      <c r="W162" s="78"/>
      <c r="X162" s="78"/>
      <c r="Y162" s="78"/>
      <c r="Z162" s="78"/>
      <c r="AA162" s="78"/>
      <c r="AB162" s="78"/>
      <c r="AC162" s="78"/>
      <c r="AD162" s="78"/>
      <c r="AE162" s="78"/>
    </row>
    <row r="163" spans="1:31" ht="15.5" x14ac:dyDescent="0.35">
      <c r="A163" s="78"/>
      <c r="B163" s="78"/>
      <c r="C163" s="78"/>
      <c r="D163" s="78"/>
      <c r="E163" s="78"/>
      <c r="F163" s="78"/>
      <c r="G163" s="78"/>
      <c r="H163" s="78"/>
      <c r="I163" s="78"/>
      <c r="J163" s="78"/>
      <c r="K163" s="78"/>
      <c r="L163" s="78"/>
      <c r="M163" s="78"/>
      <c r="N163" s="78"/>
      <c r="O163" s="78"/>
      <c r="P163" s="78"/>
      <c r="Q163" s="78"/>
      <c r="R163" s="78"/>
      <c r="S163" s="78"/>
      <c r="T163" s="78"/>
      <c r="U163" s="78"/>
      <c r="V163" s="78"/>
      <c r="W163" s="78"/>
      <c r="X163" s="78"/>
      <c r="Y163" s="78"/>
      <c r="Z163" s="78"/>
      <c r="AA163" s="78"/>
      <c r="AB163" s="78"/>
      <c r="AC163" s="78"/>
      <c r="AD163" s="78"/>
      <c r="AE163" s="78"/>
    </row>
    <row r="164" spans="1:31" ht="15.5" x14ac:dyDescent="0.35">
      <c r="A164" s="78"/>
      <c r="B164" s="78"/>
      <c r="C164" s="78"/>
      <c r="D164" s="78"/>
      <c r="E164" s="78"/>
      <c r="F164" s="78"/>
      <c r="G164" s="78"/>
      <c r="H164" s="78"/>
      <c r="I164" s="78"/>
      <c r="J164" s="78"/>
      <c r="K164" s="78"/>
      <c r="L164" s="78"/>
      <c r="M164" s="78"/>
      <c r="N164" s="78"/>
      <c r="O164" s="78"/>
      <c r="P164" s="78"/>
      <c r="Q164" s="78"/>
      <c r="R164" s="78"/>
      <c r="S164" s="78"/>
      <c r="T164" s="78"/>
      <c r="U164" s="78"/>
      <c r="V164" s="78"/>
      <c r="W164" s="78"/>
      <c r="X164" s="78"/>
      <c r="Y164" s="78"/>
      <c r="Z164" s="78"/>
      <c r="AA164" s="78"/>
      <c r="AB164" s="78"/>
      <c r="AC164" s="78"/>
      <c r="AD164" s="78"/>
      <c r="AE164" s="78"/>
    </row>
    <row r="165" spans="1:31" ht="15.5" x14ac:dyDescent="0.35">
      <c r="A165" s="78"/>
      <c r="B165" s="78"/>
      <c r="C165" s="78"/>
      <c r="D165" s="78"/>
      <c r="E165" s="78"/>
      <c r="F165" s="78"/>
      <c r="G165" s="78"/>
      <c r="H165" s="78"/>
      <c r="I165" s="78"/>
      <c r="J165" s="78"/>
      <c r="K165" s="78"/>
      <c r="L165" s="78"/>
      <c r="M165" s="78"/>
      <c r="N165" s="78"/>
      <c r="O165" s="78"/>
      <c r="P165" s="78"/>
      <c r="Q165" s="78"/>
      <c r="R165" s="78"/>
      <c r="S165" s="78"/>
      <c r="T165" s="78"/>
      <c r="U165" s="78"/>
      <c r="V165" s="78"/>
      <c r="W165" s="78"/>
      <c r="X165" s="78"/>
      <c r="Y165" s="78"/>
      <c r="Z165" s="78"/>
      <c r="AA165" s="78"/>
      <c r="AB165" s="78"/>
      <c r="AC165" s="78"/>
      <c r="AD165" s="78"/>
      <c r="AE165" s="78"/>
    </row>
    <row r="166" spans="1:31" ht="15.5" x14ac:dyDescent="0.35">
      <c r="A166" s="78"/>
      <c r="B166" s="78"/>
      <c r="C166" s="78"/>
      <c r="D166" s="78"/>
      <c r="E166" s="78"/>
      <c r="F166" s="78"/>
      <c r="G166" s="78"/>
      <c r="H166" s="78"/>
      <c r="I166" s="78"/>
      <c r="J166" s="78"/>
      <c r="K166" s="78"/>
      <c r="L166" s="78"/>
      <c r="M166" s="78"/>
      <c r="N166" s="78"/>
      <c r="O166" s="78"/>
      <c r="P166" s="78"/>
      <c r="Q166" s="78"/>
      <c r="R166" s="78"/>
      <c r="S166" s="78"/>
      <c r="T166" s="78"/>
      <c r="U166" s="78"/>
      <c r="V166" s="78"/>
      <c r="W166" s="78"/>
      <c r="X166" s="78"/>
      <c r="Y166" s="78"/>
      <c r="Z166" s="78"/>
      <c r="AA166" s="78"/>
      <c r="AB166" s="78"/>
      <c r="AC166" s="78"/>
      <c r="AD166" s="78"/>
      <c r="AE166" s="78"/>
    </row>
    <row r="167" spans="1:31" ht="15.5" x14ac:dyDescent="0.35">
      <c r="A167" s="78"/>
      <c r="B167" s="78"/>
      <c r="C167" s="78"/>
      <c r="D167" s="78"/>
      <c r="E167" s="78"/>
      <c r="F167" s="78"/>
      <c r="G167" s="78"/>
      <c r="H167" s="78"/>
      <c r="I167" s="78"/>
      <c r="J167" s="78"/>
      <c r="K167" s="78"/>
      <c r="L167" s="78"/>
      <c r="M167" s="78"/>
      <c r="N167" s="78"/>
      <c r="O167" s="78"/>
      <c r="P167" s="78"/>
      <c r="Q167" s="78"/>
      <c r="R167" s="78"/>
      <c r="S167" s="78"/>
      <c r="T167" s="78"/>
      <c r="U167" s="78"/>
      <c r="V167" s="78"/>
      <c r="W167" s="78"/>
      <c r="X167" s="78"/>
      <c r="Y167" s="78"/>
      <c r="Z167" s="78"/>
      <c r="AA167" s="78"/>
      <c r="AB167" s="78"/>
      <c r="AC167" s="78"/>
      <c r="AD167" s="78"/>
      <c r="AE167" s="78"/>
    </row>
    <row r="168" spans="1:31" ht="15.5" x14ac:dyDescent="0.35">
      <c r="A168" s="78"/>
      <c r="B168" s="78"/>
      <c r="C168" s="78"/>
      <c r="D168" s="78"/>
      <c r="E168" s="78"/>
      <c r="F168" s="78"/>
      <c r="G168" s="78"/>
      <c r="H168" s="78"/>
      <c r="I168" s="78"/>
      <c r="J168" s="78"/>
      <c r="K168" s="78"/>
      <c r="L168" s="78"/>
      <c r="M168" s="78"/>
      <c r="N168" s="78"/>
      <c r="O168" s="78"/>
      <c r="P168" s="78"/>
      <c r="Q168" s="78"/>
      <c r="R168" s="78"/>
      <c r="S168" s="78"/>
      <c r="T168" s="78"/>
      <c r="U168" s="78"/>
      <c r="V168" s="78"/>
      <c r="W168" s="78"/>
      <c r="X168" s="78"/>
      <c r="Y168" s="78"/>
      <c r="Z168" s="78"/>
      <c r="AA168" s="78"/>
      <c r="AB168" s="78"/>
      <c r="AC168" s="78"/>
      <c r="AD168" s="78"/>
      <c r="AE168" s="78"/>
    </row>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29f62856-1543-49d4-a736-4569d363f533" ContentTypeId="0x0101" PreviousValue="false"/>
</file>

<file path=customXml/item2.xml><?xml version="1.0" encoding="utf-8"?>
<ct:contentTypeSchema xmlns:ct="http://schemas.microsoft.com/office/2006/metadata/contentType" xmlns:ma="http://schemas.microsoft.com/office/2006/metadata/properties/metaAttributes" ct:_="" ma:_="" ma:contentTypeName="Document" ma:contentTypeID="0x010100F229F1E9FFEE354EAE6283D896656F21" ma:contentTypeVersion="19" ma:contentTypeDescription="Create a new document." ma:contentTypeScope="" ma:versionID="29c214bf28512a465689d6002f791277">
  <xsd:schema xmlns:xsd="http://www.w3.org/2001/XMLSchema" xmlns:xs="http://www.w3.org/2001/XMLSchema" xmlns:p="http://schemas.microsoft.com/office/2006/metadata/properties" xmlns:ns1="http://schemas.microsoft.com/sharepoint/v3" xmlns:ns2="4ffa91fb-a0ff-4ac5-b2db-65c790d184a4" xmlns:ns3="http://schemas.microsoft.com/sharepoint.v3" xmlns:ns4="http://schemas.microsoft.com/sharepoint/v3/fields" xmlns:ns5="92b7e6fc-842e-45ea-8967-46b7e7972aa4" xmlns:ns6="0085b17f-ec7f-4467-953e-fc4d869ccdd2" targetNamespace="http://schemas.microsoft.com/office/2006/metadata/properties" ma:root="true" ma:fieldsID="c620220ff4c5a9aa842bd59f7e640c15" ns1:_="" ns2:_="" ns3:_="" ns4:_="" ns5:_="" ns6:_="">
    <xsd:import namespace="http://schemas.microsoft.com/sharepoint/v3"/>
    <xsd:import namespace="4ffa91fb-a0ff-4ac5-b2db-65c790d184a4"/>
    <xsd:import namespace="http://schemas.microsoft.com/sharepoint.v3"/>
    <xsd:import namespace="http://schemas.microsoft.com/sharepoint/v3/fields"/>
    <xsd:import namespace="92b7e6fc-842e-45ea-8967-46b7e7972aa4"/>
    <xsd:import namespace="0085b17f-ec7f-4467-953e-fc4d869ccdd2"/>
    <xsd:element name="properties">
      <xsd:complexType>
        <xsd:sequence>
          <xsd:element name="documentManagement">
            <xsd:complexType>
              <xsd:all>
                <xsd:element ref="ns2:Document_x0020_Creation_x0020_Date" minOccurs="0"/>
                <xsd:element ref="ns2:Creator" minOccurs="0"/>
                <xsd:element ref="ns2:EPA_x0020_Office" minOccurs="0"/>
                <xsd:element ref="ns2:Record" minOccurs="0"/>
                <xsd:element ref="ns3:CategoryDescription" minOccurs="0"/>
                <xsd:element ref="ns2:Identifier" minOccurs="0"/>
                <xsd:element ref="ns2:EPA_x0020_Contributor" minOccurs="0"/>
                <xsd:element ref="ns2:External_x0020_Contributor" minOccurs="0"/>
                <xsd:element ref="ns4:_Coverage" minOccurs="0"/>
                <xsd:element ref="ns2:EPA_x0020_Related_x0020_Documents" minOccurs="0"/>
                <xsd:element ref="ns4:_Source" minOccurs="0"/>
                <xsd:element ref="ns2:Rights" minOccurs="0"/>
                <xsd:element ref="ns1:Language" minOccurs="0"/>
                <xsd:element ref="ns2:j747ac98061d40f0aa7bd47e1db5675d" minOccurs="0"/>
                <xsd:element ref="ns2:TaxKeywordTaxHTField" minOccurs="0"/>
                <xsd:element ref="ns2:TaxCatchAllLabel" minOccurs="0"/>
                <xsd:element ref="ns2:TaxCatchAll" minOccurs="0"/>
                <xsd:element ref="ns5:MediaServiceMetadata" minOccurs="0"/>
                <xsd:element ref="ns5:MediaServiceFastMetadata" minOccurs="0"/>
                <xsd:element ref="ns5:MediaServiceDateTaken" minOccurs="0"/>
                <xsd:element ref="ns5:MediaServiceAutoTags" minOccurs="0"/>
                <xsd:element ref="ns5:MediaServiceGenerationTime" minOccurs="0"/>
                <xsd:element ref="ns5:MediaServiceEventHashCode" minOccurs="0"/>
                <xsd:element ref="ns5:MediaServiceLocation" minOccurs="0"/>
                <xsd:element ref="ns6:SharedWithUsers" minOccurs="0"/>
                <xsd:element ref="ns6:SharedWithDetails" minOccurs="0"/>
                <xsd:element ref="ns5:lcf76f155ced4ddcb4097134ff3c332f" minOccurs="0"/>
                <xsd:element ref="ns5:MediaLengthInSeconds" minOccurs="0"/>
                <xsd:element ref="ns5:MediaServiceOCR" minOccurs="0"/>
                <xsd:element ref="ns5:MediaServiceObjectDetectorVersions" minOccurs="0"/>
                <xsd:element ref="ns5: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7" nillable="true" ma:displayName="Language" ma:default="English" ma:description="Select the document language from the drop down." ma:format="Dropdown" ma:internalName="Language" ma:readOnly="false">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element>
    <xsd:element name="_ip_UnifiedCompliancePolicyProperties" ma:index="43" nillable="true" ma:displayName="Unified Compliance Policy Properties" ma:hidden="true" ma:internalName="_ip_UnifiedCompliancePolicyProperties">
      <xsd:simpleType>
        <xsd:restriction base="dms:Note"/>
      </xsd:simpleType>
    </xsd:element>
    <xsd:element name="_ip_UnifiedCompliancePolicyUIAction" ma:index="4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fa91fb-a0ff-4ac5-b2db-65c790d184a4" elementFormDefault="qualified">
    <xsd:import namespace="http://schemas.microsoft.com/office/2006/documentManagement/types"/>
    <xsd:import namespace="http://schemas.microsoft.com/office/infopath/2007/PartnerControls"/>
    <xsd:element name="Document_x0020_Creation_x0020_Date" ma:index="2" nillable="true" ma:displayName="Document Date" ma:default="[today]" ma:description="Enter the date this document was last modified. The upload date has been entered by default." ma:format="DateOnly" ma:internalName="Document_x0020_Creation_x0020_Date" ma:readOnly="false">
      <xsd:simpleType>
        <xsd:restriction base="dms:DateTime"/>
      </xsd:simpleType>
    </xsd:element>
    <xsd:element name="Creator" ma:index="3" nillable="true" ma:displayName="Creator" ma:description="Enter the person primarily responsible for the document. The name of the person uploading the document has been entered by default." ma:list="UserInfo" ma:SharePointGroup="0" ma:internalName="Crea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PA_x0020_Office" ma:index="4" nillable="true" ma:displayName="EPA Office" ma:description="Enter the EPA organization primarily responsible for the document. The office of the person uploading the document has been entered by default." ma:internalName="EPA_x0020_Office" ma:readOnly="false">
      <xsd:simpleType>
        <xsd:restriction base="dms:Text">
          <xsd:maxLength value="255"/>
        </xsd:restriction>
      </xsd:simpleType>
    </xsd:element>
    <xsd:element name="Record" ma:index="5" nillable="true" ma:displayName="Record" ma:default="Shared" ma:description="For documents that provide evidence of EPA decisions and actions, select &quot;Shared&quot; (open access) or &quot;Private&quot; (restricted access)." ma:format="Dropdown" ma:internalName="Record">
      <xsd:simpleType>
        <xsd:restriction base="dms:Choice">
          <xsd:enumeration value="None"/>
          <xsd:enumeration value="Shared"/>
          <xsd:enumeration value="Private"/>
        </xsd:restriction>
      </xsd:simpleType>
    </xsd:element>
    <xsd:element name="Identifier" ma:index="9" nillable="true" ma:displayName="Identifier" ma:description="Enter all EPA identification numbers applicable to this document, one on each line." ma:internalName="Identifier" ma:readOnly="false">
      <xsd:simpleType>
        <xsd:restriction base="dms:Note">
          <xsd:maxLength value="255"/>
        </xsd:restriction>
      </xsd:simpleType>
    </xsd:element>
    <xsd:element name="EPA_x0020_Contributor" ma:index="11" nillable="true" ma:displayName="EPA Contributor" ma:description="Enter an EPA person who contributed to the creation of the document but is not the primary author." ma:list="UserInfo" ma:SharePointGroup="0" ma:internalName="EPA_x0020_Contribu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xternal_x0020_Contributor" ma:index="12" nillable="true" ma:displayName="External Contributor" ma:description="Enter a non-EPA person who contributed to the creation of the document but is not the primary author." ma:internalName="External_x0020_Contributor" ma:readOnly="false">
      <xsd:simpleType>
        <xsd:restriction base="dms:Note">
          <xsd:maxLength value="255"/>
        </xsd:restriction>
      </xsd:simpleType>
    </xsd:element>
    <xsd:element name="EPA_x0020_Related_x0020_Documents" ma:index="14" nillable="true" ma:displayName="Other Related Documents" ma:description="Enter any related document." ma:internalName="EPA_x0020_Related_x0020_Documents" ma:readOnly="false">
      <xsd:simpleType>
        <xsd:restriction base="dms:Note">
          <xsd:maxLength value="255"/>
        </xsd:restriction>
      </xsd:simpleType>
    </xsd:element>
    <xsd:element name="Rights" ma:index="16" nillable="true" ma:displayName="Rights" ma:description="Enter information about intellectual property rights held over the document (e.g. copyright, patent, trademark)." ma:internalName="Rights" ma:readOnly="false">
      <xsd:simpleType>
        <xsd:restriction base="dms:Note">
          <xsd:maxLength value="255"/>
        </xsd:restriction>
      </xsd:simpleType>
    </xsd:element>
    <xsd:element name="j747ac98061d40f0aa7bd47e1db5675d" ma:index="19" nillable="true" ma:taxonomy="true" ma:internalName="j747ac98061d40f0aa7bd47e1db5675d" ma:taxonomyFieldName="Document_x0020_Type" ma:displayName="Document Type" ma:readOnly="false" ma:default="" ma:fieldId="{3747ac98-061d-40f0-aa7b-d47e1db5675d}" ma:sspId="29f62856-1543-49d4-a736-4569d363f533" ma:termSetId="e06cd6a9-a175-4da0-81cb-8dba7aa394ab" ma:anchorId="00000000-0000-0000-0000-000000000000" ma:open="false" ma:isKeyword="false">
      <xsd:complexType>
        <xsd:sequence>
          <xsd:element ref="pc:Terms" minOccurs="0" maxOccurs="1"/>
        </xsd:sequence>
      </xsd:complexType>
    </xsd:element>
    <xsd:element name="TaxKeywordTaxHTField" ma:index="21" nillable="true" ma:taxonomy="true" ma:internalName="TaxKeywordTaxHTField" ma:taxonomyFieldName="TaxKeyword" ma:displayName="Enterprise Keywords" ma:readOnly="false" ma:fieldId="{23f27201-bee3-471e-b2e7-b64fd8b7ca38}" ma:taxonomyMulti="true" ma:sspId="29f62856-1543-49d4-a736-4569d363f533" ma:termSetId="00000000-0000-0000-0000-000000000000" ma:anchorId="00000000-0000-0000-0000-000000000000" ma:open="true" ma:isKeyword="true">
      <xsd:complexType>
        <xsd:sequence>
          <xsd:element ref="pc:Terms" minOccurs="0" maxOccurs="1"/>
        </xsd:sequence>
      </xsd:complexType>
    </xsd:element>
    <xsd:element name="TaxCatchAllLabel" ma:index="23" nillable="true" ma:displayName="Taxonomy Catch All Column1" ma:hidden="true" ma:list="{fb1368de-358a-4ac7-86b0-f19a73e29e78}" ma:internalName="TaxCatchAllLabel" ma:readOnly="true" ma:showField="CatchAllDataLabel" ma:web="0085b17f-ec7f-4467-953e-fc4d869ccdd2">
      <xsd:complexType>
        <xsd:complexContent>
          <xsd:extension base="dms:MultiChoiceLookup">
            <xsd:sequence>
              <xsd:element name="Value" type="dms:Lookup" maxOccurs="unbounded" minOccurs="0" nillable="true"/>
            </xsd:sequence>
          </xsd:extension>
        </xsd:complexContent>
      </xsd:complexType>
    </xsd:element>
    <xsd:element name="TaxCatchAll" ma:index="24" nillable="true" ma:displayName="Taxonomy Catch All Column" ma:hidden="true" ma:list="{fb1368de-358a-4ac7-86b0-f19a73e29e78}" ma:internalName="TaxCatchAll" ma:showField="CatchAllData" ma:web="0085b17f-ec7f-4467-953e-fc4d869ccdd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description="Enter a brief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Coverage" ma:index="13" nillable="true" ma:displayName="Coverage" ma:description="Enter the geographic location, jurisdiction, or time period for which the document is relevant." ma:internalName="_Coverage" ma:readOnly="false">
      <xsd:simpleType>
        <xsd:restriction base="dms:Text">
          <xsd:maxLength value="255"/>
        </xsd:restriction>
      </xsd:simpleType>
    </xsd:element>
    <xsd:element name="_Source" ma:index="15" nillable="true" ma:displayName="Source" ma:description="Enter a source from which the document is derived." ma:internalName="_Source"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2b7e6fc-842e-45ea-8967-46b7e7972aa4" elementFormDefault="qualified">
    <xsd:import namespace="http://schemas.microsoft.com/office/2006/documentManagement/types"/>
    <xsd:import namespace="http://schemas.microsoft.com/office/infopath/2007/PartnerControls"/>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MediaServiceDateTaken" ma:index="30" nillable="true" ma:displayName="MediaServiceDateTaken" ma:hidden="true" ma:internalName="MediaServiceDateTaken" ma:readOnly="true">
      <xsd:simpleType>
        <xsd:restriction base="dms:Text"/>
      </xsd:simpleType>
    </xsd:element>
    <xsd:element name="MediaServiceAutoTags" ma:index="31" nillable="true" ma:displayName="Tags" ma:internalName="MediaServiceAutoTags" ma:readOnly="true">
      <xsd:simpleType>
        <xsd:restriction base="dms:Text"/>
      </xsd:simpleType>
    </xsd:element>
    <xsd:element name="MediaServiceGenerationTime" ma:index="32" nillable="true" ma:displayName="MediaServiceGenerationTime" ma:hidden="true" ma:internalName="MediaServiceGenerationTime" ma:readOnly="true">
      <xsd:simpleType>
        <xsd:restriction base="dms:Text"/>
      </xsd:simpleType>
    </xsd:element>
    <xsd:element name="MediaServiceEventHashCode" ma:index="33" nillable="true" ma:displayName="MediaServiceEventHashCode" ma:hidden="true" ma:internalName="MediaServiceEventHashCode" ma:readOnly="true">
      <xsd:simpleType>
        <xsd:restriction base="dms:Text"/>
      </xsd:simpleType>
    </xsd:element>
    <xsd:element name="MediaServiceLocation" ma:index="34" nillable="true" ma:displayName="Location" ma:internalName="MediaServiceLocation" ma:readOnly="true">
      <xsd:simpleType>
        <xsd:restriction base="dms:Text"/>
      </xsd:simpleType>
    </xsd:element>
    <xsd:element name="lcf76f155ced4ddcb4097134ff3c332f" ma:index="38" nillable="true" ma:taxonomy="true" ma:internalName="lcf76f155ced4ddcb4097134ff3c332f" ma:taxonomyFieldName="MediaServiceImageTags" ma:displayName="Image Tags" ma:readOnly="false" ma:fieldId="{5cf76f15-5ced-4ddc-b409-7134ff3c332f}" ma:taxonomyMulti="true" ma:sspId="29f62856-1543-49d4-a736-4569d363f533" ma:termSetId="09814cd3-568e-fe90-9814-8d621ff8fb84" ma:anchorId="fba54fb3-c3e1-fe81-a776-ca4b69148c4d" ma:open="true" ma:isKeyword="false">
      <xsd:complexType>
        <xsd:sequence>
          <xsd:element ref="pc:Terms" minOccurs="0" maxOccurs="1"/>
        </xsd:sequence>
      </xsd:complexType>
    </xsd:element>
    <xsd:element name="MediaLengthInSeconds" ma:index="39" nillable="true" ma:displayName="MediaLengthInSeconds" ma:hidden="true" ma:internalName="MediaLengthInSeconds" ma:readOnly="true">
      <xsd:simpleType>
        <xsd:restriction base="dms:Unknown"/>
      </xsd:simpleType>
    </xsd:element>
    <xsd:element name="MediaServiceOCR" ma:index="40" nillable="true" ma:displayName="Extracted Text" ma:internalName="MediaServiceOCR" ma:readOnly="true">
      <xsd:simpleType>
        <xsd:restriction base="dms:Note">
          <xsd:maxLength value="255"/>
        </xsd:restriction>
      </xsd:simpleType>
    </xsd:element>
    <xsd:element name="MediaServiceObjectDetectorVersions" ma:index="41" nillable="true" ma:displayName="MediaServiceObjectDetectorVersions" ma:hidden="true" ma:indexed="true" ma:internalName="MediaServiceObjectDetectorVersions" ma:readOnly="true">
      <xsd:simpleType>
        <xsd:restriction base="dms:Text"/>
      </xsd:simpleType>
    </xsd:element>
    <xsd:element name="MediaServiceSearchProperties" ma:index="4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085b17f-ec7f-4467-953e-fc4d869ccdd2" elementFormDefault="qualified">
    <xsd:import namespace="http://schemas.microsoft.com/office/2006/documentManagement/types"/>
    <xsd:import namespace="http://schemas.microsoft.com/office/infopath/2007/PartnerControls"/>
    <xsd:element name="SharedWithUsers" ma:index="3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Source xmlns="http://schemas.microsoft.com/sharepoint/v3/fields" xsi:nil="true"/>
    <Language xmlns="http://schemas.microsoft.com/sharepoint/v3">English</Language>
    <j747ac98061d40f0aa7bd47e1db5675d xmlns="4ffa91fb-a0ff-4ac5-b2db-65c790d184a4">
      <Terms xmlns="http://schemas.microsoft.com/office/infopath/2007/PartnerControls"/>
    </j747ac98061d40f0aa7bd47e1db5675d>
    <External_x0020_Contributor xmlns="4ffa91fb-a0ff-4ac5-b2db-65c790d184a4" xsi:nil="true"/>
    <TaxKeywordTaxHTField xmlns="4ffa91fb-a0ff-4ac5-b2db-65c790d184a4">
      <Terms xmlns="http://schemas.microsoft.com/office/infopath/2007/PartnerControls"/>
    </TaxKeywordTaxHTField>
    <lcf76f155ced4ddcb4097134ff3c332f xmlns="92b7e6fc-842e-45ea-8967-46b7e7972aa4">
      <Terms xmlns="http://schemas.microsoft.com/office/infopath/2007/PartnerControls"/>
    </lcf76f155ced4ddcb4097134ff3c332f>
    <Record xmlns="4ffa91fb-a0ff-4ac5-b2db-65c790d184a4">Shared</Record>
    <Rights xmlns="4ffa91fb-a0ff-4ac5-b2db-65c790d184a4" xsi:nil="true"/>
    <Document_x0020_Creation_x0020_Date xmlns="4ffa91fb-a0ff-4ac5-b2db-65c790d184a4">2025-12-05T16:48:27+00:00</Document_x0020_Creation_x0020_Date>
    <EPA_x0020_Office xmlns="4ffa91fb-a0ff-4ac5-b2db-65c790d184a4" xsi:nil="true"/>
    <CategoryDescription xmlns="http://schemas.microsoft.com/sharepoint.v3" xsi:nil="true"/>
    <Identifier xmlns="4ffa91fb-a0ff-4ac5-b2db-65c790d184a4" xsi:nil="true"/>
    <_Coverage xmlns="http://schemas.microsoft.com/sharepoint/v3/fields" xsi:nil="true"/>
    <Creator xmlns="4ffa91fb-a0ff-4ac5-b2db-65c790d184a4">
      <UserInfo>
        <DisplayName/>
        <AccountId xsi:nil="true"/>
        <AccountType/>
      </UserInfo>
    </Creator>
    <EPA_x0020_Related_x0020_Documents xmlns="4ffa91fb-a0ff-4ac5-b2db-65c790d184a4" xsi:nil="true"/>
    <EPA_x0020_Contributor xmlns="4ffa91fb-a0ff-4ac5-b2db-65c790d184a4">
      <UserInfo>
        <DisplayName/>
        <AccountId xsi:nil="true"/>
        <AccountType/>
      </UserInfo>
    </EPA_x0020_Contributor>
    <TaxCatchAll xmlns="4ffa91fb-a0ff-4ac5-b2db-65c790d184a4" xsi:nil="true"/>
    <_ip_UnifiedCompliancePolicyUIAction xmlns="http://schemas.microsoft.com/sharepoint/v3" xsi:nil="true"/>
    <_ip_UnifiedCompliancePolicyProperties xmlns="http://schemas.microsoft.com/sharepoint/v3"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9F29CAB-F2B9-41B7-AC7B-5E83280FB3DD}">
  <ds:schemaRefs>
    <ds:schemaRef ds:uri="Microsoft.SharePoint.Taxonomy.ContentTypeSync"/>
  </ds:schemaRefs>
</ds:datastoreItem>
</file>

<file path=customXml/itemProps2.xml><?xml version="1.0" encoding="utf-8"?>
<ds:datastoreItem xmlns:ds="http://schemas.openxmlformats.org/officeDocument/2006/customXml" ds:itemID="{BD6A51B6-70DC-461C-A75E-CACAA03B6E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ffa91fb-a0ff-4ac5-b2db-65c790d184a4"/>
    <ds:schemaRef ds:uri="http://schemas.microsoft.com/sharepoint.v3"/>
    <ds:schemaRef ds:uri="http://schemas.microsoft.com/sharepoint/v3/fields"/>
    <ds:schemaRef ds:uri="92b7e6fc-842e-45ea-8967-46b7e7972aa4"/>
    <ds:schemaRef ds:uri="0085b17f-ec7f-4467-953e-fc4d869ccd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87EBF40-D12B-479D-A2F8-C875A9E1873A}">
  <ds:schemaRefs>
    <ds:schemaRef ds:uri="http://schemas.microsoft.com/office/2006/metadata/properties"/>
    <ds:schemaRef ds:uri="http://schemas.microsoft.com/office/infopath/2007/PartnerControls"/>
    <ds:schemaRef ds:uri="http://schemas.microsoft.com/sharepoint/v3/fields"/>
    <ds:schemaRef ds:uri="http://schemas.microsoft.com/sharepoint/v3"/>
    <ds:schemaRef ds:uri="4ffa91fb-a0ff-4ac5-b2db-65c790d184a4"/>
    <ds:schemaRef ds:uri="92b7e6fc-842e-45ea-8967-46b7e7972aa4"/>
    <ds:schemaRef ds:uri="http://schemas.microsoft.com/sharepoint.v3"/>
  </ds:schemaRefs>
</ds:datastoreItem>
</file>

<file path=customXml/itemProps4.xml><?xml version="1.0" encoding="utf-8"?>
<ds:datastoreItem xmlns:ds="http://schemas.openxmlformats.org/officeDocument/2006/customXml" ds:itemID="{7DE7AB0C-F21A-45F4-82DE-6790D3FEEB5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2</vt:i4>
      </vt:variant>
    </vt:vector>
  </HeadingPairs>
  <TitlesOfParts>
    <vt:vector size="11" baseType="lpstr">
      <vt:lpstr>Indicator Metadata</vt:lpstr>
      <vt:lpstr>ChesapeakeProgress Summary</vt:lpstr>
      <vt:lpstr>SAV Acres</vt:lpstr>
      <vt:lpstr>Salinity Zone Totals</vt:lpstr>
      <vt:lpstr>Geographic Zone Totals</vt:lpstr>
      <vt:lpstr>SAV CBP Segments by State</vt:lpstr>
      <vt:lpstr>Density Coverages</vt:lpstr>
      <vt:lpstr>Density by Salinity Zone</vt:lpstr>
      <vt:lpstr>Additional Info</vt:lpstr>
      <vt:lpstr>'Geographic Zone Totals'!Print_Area</vt:lpstr>
      <vt:lpstr>'Salinity Zone Totals'!Print_Area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Ayers, Katie</dc:creator>
  <cp:keywords/>
  <dc:description/>
  <cp:lastModifiedBy>Ayers, Katie</cp:lastModifiedBy>
  <cp:revision/>
  <dcterms:created xsi:type="dcterms:W3CDTF">2025-12-05T15:03:52Z</dcterms:created>
  <dcterms:modified xsi:type="dcterms:W3CDTF">2026-08-12T16:09:09Z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0x010100F229F1E9FFEE354EAE6283D896656F21</vt:lpwstr>
  </property>
  <property fmtid="{D5CDD505-2E9C-101B-9397-08002B2CF9AE}" pid="3" name="TaxKeyword">
    <vt:lpwstr/>
  </property>
  <property fmtid="{D5CDD505-2E9C-101B-9397-08002B2CF9AE}" pid="4" name="Document_x0020_Type">
    <vt:lpwstr/>
  </property>
  <property fmtid="{D5CDD505-2E9C-101B-9397-08002B2CF9AE}" pid="5" name="MediaServiceImageTags">
    <vt:lpwstr/>
  </property>
  <property fmtid="{D5CDD505-2E9C-101B-9397-08002B2CF9AE}" pid="6" name="e3f09c3df709400db2417a7161762d62">
    <vt:lpwstr/>
  </property>
  <property fmtid="{D5CDD505-2E9C-101B-9397-08002B2CF9AE}" pid="7" name="EPA_x0020_Subject">
    <vt:lpwstr/>
  </property>
  <property fmtid="{D5CDD505-2E9C-101B-9397-08002B2CF9AE}" pid="8" name="Document Type">
    <vt:lpwstr/>
  </property>
  <property fmtid="{D5CDD505-2E9C-101B-9397-08002B2CF9AE}" pid="9" name="EPA Subject">
    <vt:lpwstr/>
  </property>
</Properties>
</file>